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shangraw/Documents/File uploads/HKI_VAS/"/>
    </mc:Choice>
  </mc:AlternateContent>
  <xr:revisionPtr revIDLastSave="0" documentId="8_{2E58684E-A492-DD40-B54F-98FC8AEF00EA}" xr6:coauthVersionLast="47" xr6:coauthVersionMax="47" xr10:uidLastSave="{00000000-0000-0000-0000-000000000000}"/>
  <bookViews>
    <workbookView xWindow="40840" yWindow="500" windowWidth="34080" windowHeight="17440" xr2:uid="{E738D87E-55E5-47C6-96CD-5727F4A135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1" l="1"/>
  <c r="F108" i="1"/>
  <c r="E108" i="1"/>
  <c r="F99" i="1"/>
  <c r="E99" i="1"/>
  <c r="I97" i="1"/>
  <c r="I98" i="1" s="1"/>
  <c r="G97" i="1"/>
  <c r="G98" i="1" s="1"/>
  <c r="F97" i="1"/>
  <c r="F98" i="1" s="1"/>
  <c r="E97" i="1"/>
  <c r="E98" i="1" s="1"/>
  <c r="N96" i="1"/>
  <c r="M96" i="1"/>
  <c r="L96" i="1"/>
  <c r="N95" i="1"/>
  <c r="M95" i="1"/>
  <c r="L95" i="1"/>
  <c r="N94" i="1"/>
  <c r="M94" i="1"/>
  <c r="M97" i="1" s="1"/>
  <c r="L94" i="1"/>
  <c r="L97" i="1" s="1"/>
  <c r="N93" i="1"/>
  <c r="N97" i="1" s="1"/>
  <c r="M93" i="1"/>
  <c r="L93" i="1"/>
  <c r="N92" i="1"/>
  <c r="M92" i="1"/>
  <c r="L92" i="1"/>
  <c r="I91" i="1"/>
  <c r="G91" i="1"/>
  <c r="F91" i="1"/>
  <c r="E91" i="1"/>
  <c r="I89" i="1"/>
  <c r="I90" i="1" s="1"/>
  <c r="G89" i="1"/>
  <c r="G90" i="1" s="1"/>
  <c r="F89" i="1"/>
  <c r="F90" i="1" s="1"/>
  <c r="E89" i="1"/>
  <c r="E90" i="1" s="1"/>
  <c r="N88" i="1"/>
  <c r="M88" i="1"/>
  <c r="L88" i="1"/>
  <c r="N87" i="1"/>
  <c r="M87" i="1"/>
  <c r="L87" i="1"/>
  <c r="N86" i="1"/>
  <c r="M86" i="1"/>
  <c r="L86" i="1"/>
  <c r="N85" i="1"/>
  <c r="M85" i="1"/>
  <c r="M89" i="1" s="1"/>
  <c r="L85" i="1"/>
  <c r="L89" i="1" s="1"/>
  <c r="N84" i="1"/>
  <c r="N89" i="1" s="1"/>
  <c r="M84" i="1"/>
  <c r="L84" i="1"/>
  <c r="F83" i="1"/>
  <c r="E83" i="1"/>
  <c r="I81" i="1"/>
  <c r="I82" i="1" s="1"/>
  <c r="G81" i="1"/>
  <c r="G82" i="1" s="1"/>
  <c r="F81" i="1"/>
  <c r="F82" i="1" s="1"/>
  <c r="E81" i="1"/>
  <c r="E82" i="1" s="1"/>
  <c r="N80" i="1"/>
  <c r="M80" i="1"/>
  <c r="L80" i="1"/>
  <c r="N79" i="1"/>
  <c r="M79" i="1"/>
  <c r="I79" i="1"/>
  <c r="L79" i="1" s="1"/>
  <c r="N78" i="1"/>
  <c r="N81" i="1" s="1"/>
  <c r="M78" i="1"/>
  <c r="M81" i="1" s="1"/>
  <c r="L78" i="1"/>
  <c r="I78" i="1"/>
  <c r="N77" i="1"/>
  <c r="M77" i="1"/>
  <c r="I77" i="1"/>
  <c r="L77" i="1" s="1"/>
  <c r="N76" i="1"/>
  <c r="M76" i="1"/>
  <c r="L76" i="1"/>
  <c r="I75" i="1"/>
  <c r="F74" i="1"/>
  <c r="F75" i="1" s="1"/>
  <c r="E74" i="1"/>
  <c r="E75" i="1" s="1"/>
  <c r="I73" i="1"/>
  <c r="I74" i="1" s="1"/>
  <c r="G73" i="1"/>
  <c r="G74" i="1" s="1"/>
  <c r="G75" i="1" s="1"/>
  <c r="F73" i="1"/>
  <c r="E73" i="1"/>
  <c r="N72" i="1"/>
  <c r="M72" i="1"/>
  <c r="L72" i="1"/>
  <c r="N71" i="1"/>
  <c r="M71" i="1"/>
  <c r="I71" i="1"/>
  <c r="L71" i="1" s="1"/>
  <c r="N70" i="1"/>
  <c r="N73" i="1" s="1"/>
  <c r="M70" i="1"/>
  <c r="M73" i="1" s="1"/>
  <c r="L70" i="1"/>
  <c r="I70" i="1"/>
  <c r="N69" i="1"/>
  <c r="M69" i="1"/>
  <c r="I69" i="1"/>
  <c r="L69" i="1" s="1"/>
  <c r="N68" i="1"/>
  <c r="M68" i="1"/>
  <c r="L68" i="1"/>
  <c r="I66" i="1"/>
  <c r="G66" i="1"/>
  <c r="F66" i="1"/>
  <c r="G65" i="1"/>
  <c r="G67" i="1" s="1"/>
  <c r="F65" i="1"/>
  <c r="F67" i="1" s="1"/>
  <c r="E65" i="1"/>
  <c r="N64" i="1"/>
  <c r="M64" i="1"/>
  <c r="L64" i="1"/>
  <c r="N63" i="1"/>
  <c r="M63" i="1"/>
  <c r="I63" i="1"/>
  <c r="L63" i="1" s="1"/>
  <c r="N62" i="1"/>
  <c r="M62" i="1"/>
  <c r="I62" i="1"/>
  <c r="L62" i="1" s="1"/>
  <c r="N61" i="1"/>
  <c r="M61" i="1"/>
  <c r="I61" i="1"/>
  <c r="I65" i="1" s="1"/>
  <c r="I67" i="1" s="1"/>
  <c r="N60" i="1"/>
  <c r="N65" i="1" s="1"/>
  <c r="M60" i="1"/>
  <c r="M65" i="1" s="1"/>
  <c r="L60" i="1"/>
  <c r="E59" i="1"/>
  <c r="F58" i="1"/>
  <c r="F59" i="1" s="1"/>
  <c r="G57" i="1"/>
  <c r="F57" i="1"/>
  <c r="E57" i="1"/>
  <c r="E58" i="1" s="1"/>
  <c r="N56" i="1"/>
  <c r="M56" i="1"/>
  <c r="L56" i="1"/>
  <c r="N55" i="1"/>
  <c r="M55" i="1"/>
  <c r="I55" i="1"/>
  <c r="L55" i="1" s="1"/>
  <c r="N54" i="1"/>
  <c r="M54" i="1"/>
  <c r="I54" i="1"/>
  <c r="I57" i="1" s="1"/>
  <c r="N53" i="1"/>
  <c r="M53" i="1"/>
  <c r="I53" i="1"/>
  <c r="L53" i="1" s="1"/>
  <c r="N52" i="1"/>
  <c r="M52" i="1"/>
  <c r="L52" i="1"/>
  <c r="I51" i="1"/>
  <c r="G51" i="1"/>
  <c r="F51" i="1"/>
  <c r="E51" i="1"/>
  <c r="I49" i="1"/>
  <c r="I50" i="1" s="1"/>
  <c r="G49" i="1"/>
  <c r="G50" i="1" s="1"/>
  <c r="F49" i="1"/>
  <c r="F50" i="1" s="1"/>
  <c r="E49" i="1"/>
  <c r="E50" i="1" s="1"/>
  <c r="N48" i="1"/>
  <c r="M48" i="1"/>
  <c r="L48" i="1"/>
  <c r="N47" i="1"/>
  <c r="M47" i="1"/>
  <c r="L47" i="1"/>
  <c r="N46" i="1"/>
  <c r="M46" i="1"/>
  <c r="L46" i="1"/>
  <c r="N44" i="1"/>
  <c r="N49" i="1" s="1"/>
  <c r="M44" i="1"/>
  <c r="M49" i="1" s="1"/>
  <c r="L44" i="1"/>
  <c r="L49" i="1" s="1"/>
  <c r="F43" i="1"/>
  <c r="H42" i="1"/>
  <c r="I41" i="1"/>
  <c r="G41" i="1"/>
  <c r="F41" i="1"/>
  <c r="F42" i="1" s="1"/>
  <c r="E41" i="1"/>
  <c r="E42" i="1" s="1"/>
  <c r="N40" i="1"/>
  <c r="M40" i="1"/>
  <c r="L40" i="1"/>
  <c r="N39" i="1"/>
  <c r="M39" i="1"/>
  <c r="L39" i="1"/>
  <c r="N38" i="1"/>
  <c r="M38" i="1"/>
  <c r="L38" i="1"/>
  <c r="N36" i="1"/>
  <c r="N41" i="1" s="1"/>
  <c r="N42" i="1" s="1"/>
  <c r="N43" i="1" s="1"/>
  <c r="M36" i="1"/>
  <c r="M41" i="1" s="1"/>
  <c r="L36" i="1"/>
  <c r="L41" i="1" s="1"/>
  <c r="I34" i="1"/>
  <c r="G34" i="1"/>
  <c r="F34" i="1"/>
  <c r="J33" i="1"/>
  <c r="I33" i="1"/>
  <c r="G33" i="1"/>
  <c r="F33" i="1"/>
  <c r="E33" i="1"/>
  <c r="E34" i="1" s="1"/>
  <c r="N32" i="1"/>
  <c r="M32" i="1"/>
  <c r="L32" i="1"/>
  <c r="J32" i="1"/>
  <c r="N31" i="1"/>
  <c r="M31" i="1"/>
  <c r="L31" i="1"/>
  <c r="N30" i="1"/>
  <c r="M30" i="1"/>
  <c r="L30" i="1"/>
  <c r="N28" i="1"/>
  <c r="M28" i="1"/>
  <c r="L28" i="1"/>
  <c r="J25" i="1"/>
  <c r="I25" i="1"/>
  <c r="G25" i="1"/>
  <c r="F25" i="1"/>
  <c r="F26" i="1" s="1"/>
  <c r="E25" i="1"/>
  <c r="E26" i="1" s="1"/>
  <c r="N24" i="1"/>
  <c r="M24" i="1"/>
  <c r="L24" i="1"/>
  <c r="N23" i="1"/>
  <c r="M23" i="1"/>
  <c r="L23" i="1"/>
  <c r="N22" i="1"/>
  <c r="M22" i="1"/>
  <c r="L22" i="1"/>
  <c r="N20" i="1"/>
  <c r="M20" i="1"/>
  <c r="L20" i="1"/>
  <c r="L25" i="1" s="1"/>
  <c r="G19" i="1"/>
  <c r="G18" i="1"/>
  <c r="J17" i="1"/>
  <c r="I17" i="1"/>
  <c r="G17" i="1"/>
  <c r="F17" i="1"/>
  <c r="F18" i="1" s="1"/>
  <c r="E17" i="1"/>
  <c r="E18" i="1" s="1"/>
  <c r="N16" i="1"/>
  <c r="M16" i="1"/>
  <c r="L16" i="1"/>
  <c r="N15" i="1"/>
  <c r="M15" i="1"/>
  <c r="L15" i="1"/>
  <c r="N14" i="1"/>
  <c r="M14" i="1"/>
  <c r="M17" i="1" s="1"/>
  <c r="L14" i="1"/>
  <c r="L17" i="1" s="1"/>
  <c r="N13" i="1"/>
  <c r="N12" i="1"/>
  <c r="M12" i="1"/>
  <c r="L12" i="1"/>
  <c r="J9" i="1"/>
  <c r="I9" i="1"/>
  <c r="I10" i="1" s="1"/>
  <c r="G9" i="1"/>
  <c r="G10" i="1" s="1"/>
  <c r="F9" i="1"/>
  <c r="F10" i="1" s="1"/>
  <c r="E9" i="1"/>
  <c r="E10" i="1" s="1"/>
  <c r="N8" i="1"/>
  <c r="N7" i="1"/>
  <c r="M7" i="1"/>
  <c r="L7" i="1"/>
  <c r="N6" i="1"/>
  <c r="N5" i="1"/>
  <c r="M5" i="1"/>
  <c r="L5" i="1"/>
  <c r="N4" i="1"/>
  <c r="N9" i="1" s="1"/>
  <c r="M4" i="1"/>
  <c r="M9" i="1" s="1"/>
  <c r="L4" i="1"/>
  <c r="L9" i="1" s="1"/>
  <c r="M74" i="1" l="1"/>
  <c r="M75" i="1"/>
  <c r="N82" i="1"/>
  <c r="N83" i="1" s="1"/>
  <c r="N74" i="1"/>
  <c r="N75" i="1"/>
  <c r="L18" i="1"/>
  <c r="L19" i="1" s="1"/>
  <c r="L50" i="1"/>
  <c r="L51" i="1"/>
  <c r="N91" i="1"/>
  <c r="N90" i="1"/>
  <c r="M18" i="1"/>
  <c r="M19" i="1"/>
  <c r="M50" i="1"/>
  <c r="M51" i="1" s="1"/>
  <c r="L90" i="1"/>
  <c r="L91" i="1"/>
  <c r="N50" i="1"/>
  <c r="N51" i="1" s="1"/>
  <c r="I58" i="1"/>
  <c r="I59" i="1" s="1"/>
  <c r="M91" i="1"/>
  <c r="M90" i="1"/>
  <c r="N98" i="1"/>
  <c r="N99" i="1" s="1"/>
  <c r="L98" i="1"/>
  <c r="L99" i="1"/>
  <c r="L10" i="1"/>
  <c r="L11" i="1" s="1"/>
  <c r="L26" i="1"/>
  <c r="L27" i="1" s="1"/>
  <c r="M98" i="1"/>
  <c r="M99" i="1" s="1"/>
  <c r="M11" i="1"/>
  <c r="M10" i="1"/>
  <c r="M66" i="1"/>
  <c r="M67" i="1" s="1"/>
  <c r="N10" i="1"/>
  <c r="N11" i="1" s="1"/>
  <c r="L42" i="1"/>
  <c r="L43" i="1" s="1"/>
  <c r="N66" i="1"/>
  <c r="N67" i="1"/>
  <c r="L81" i="1"/>
  <c r="L73" i="1"/>
  <c r="M83" i="1"/>
  <c r="M82" i="1"/>
  <c r="J19" i="1"/>
  <c r="M43" i="1"/>
  <c r="L54" i="1"/>
  <c r="L57" i="1" s="1"/>
  <c r="E11" i="1"/>
  <c r="E27" i="1"/>
  <c r="I43" i="1"/>
  <c r="G58" i="1"/>
  <c r="G59" i="1" s="1"/>
  <c r="L61" i="1"/>
  <c r="F11" i="1"/>
  <c r="M25" i="1"/>
  <c r="F27" i="1"/>
  <c r="J34" i="1"/>
  <c r="J35" i="1" s="1"/>
  <c r="E67" i="1"/>
  <c r="G11" i="1"/>
  <c r="I18" i="1"/>
  <c r="I19" i="1" s="1"/>
  <c r="N25" i="1"/>
  <c r="G42" i="1"/>
  <c r="G43" i="1" s="1"/>
  <c r="J11" i="1"/>
  <c r="I11" i="1"/>
  <c r="J18" i="1"/>
  <c r="L33" i="1"/>
  <c r="I42" i="1"/>
  <c r="N57" i="1"/>
  <c r="M33" i="1"/>
  <c r="E35" i="1"/>
  <c r="G26" i="1"/>
  <c r="G27" i="1" s="1"/>
  <c r="N33" i="1"/>
  <c r="F35" i="1"/>
  <c r="M42" i="1"/>
  <c r="E66" i="1"/>
  <c r="N17" i="1"/>
  <c r="E19" i="1"/>
  <c r="I26" i="1"/>
  <c r="I27" i="1" s="1"/>
  <c r="G35" i="1"/>
  <c r="M57" i="1"/>
  <c r="G83" i="1"/>
  <c r="G99" i="1"/>
  <c r="J10" i="1"/>
  <c r="F19" i="1"/>
  <c r="J26" i="1"/>
  <c r="J27" i="1" s="1"/>
  <c r="I35" i="1"/>
  <c r="E43" i="1"/>
  <c r="L65" i="1"/>
  <c r="I83" i="1"/>
  <c r="I99" i="1"/>
  <c r="L58" i="1" l="1"/>
  <c r="L59" i="1" s="1"/>
  <c r="J100" i="1"/>
  <c r="N34" i="1"/>
  <c r="N35" i="1" s="1"/>
  <c r="L74" i="1"/>
  <c r="L75" i="1"/>
  <c r="L82" i="1"/>
  <c r="L83" i="1"/>
  <c r="N26" i="1"/>
  <c r="N27" i="1" s="1"/>
  <c r="E100" i="1"/>
  <c r="E104" i="1" s="1"/>
  <c r="M34" i="1"/>
  <c r="M35" i="1" s="1"/>
  <c r="M58" i="1"/>
  <c r="M59" i="1" s="1"/>
  <c r="N58" i="1"/>
  <c r="N59" i="1" s="1"/>
  <c r="G100" i="1"/>
  <c r="G104" i="1" s="1"/>
  <c r="L34" i="1"/>
  <c r="L35" i="1" s="1"/>
  <c r="L66" i="1"/>
  <c r="L67" i="1" s="1"/>
  <c r="N18" i="1"/>
  <c r="N19" i="1"/>
  <c r="M26" i="1"/>
  <c r="M27" i="1" s="1"/>
  <c r="F100" i="1"/>
  <c r="F104" i="1" s="1"/>
  <c r="I100" i="1"/>
  <c r="M100" i="1" l="1"/>
  <c r="N100" i="1"/>
  <c r="L100" i="1"/>
</calcChain>
</file>

<file path=xl/sharedStrings.xml><?xml version="1.0" encoding="utf-8"?>
<sst xmlns="http://schemas.openxmlformats.org/spreadsheetml/2006/main" count="187" uniqueCount="33">
  <si>
    <t>Forecast as per the Room for more funding report from July 2023</t>
  </si>
  <si>
    <t>Available funding</t>
  </si>
  <si>
    <t xml:space="preserve">Funding Gaps </t>
  </si>
  <si>
    <t>items</t>
  </si>
  <si>
    <t>FY 25</t>
  </si>
  <si>
    <t>FY 26</t>
  </si>
  <si>
    <t>FY 27</t>
  </si>
  <si>
    <t>National support costs</t>
  </si>
  <si>
    <t>Personnel</t>
  </si>
  <si>
    <t> </t>
  </si>
  <si>
    <t>Travel</t>
  </si>
  <si>
    <t>Equipment and supplies</t>
  </si>
  <si>
    <t>Other Direct Costs</t>
  </si>
  <si>
    <t>Activities</t>
  </si>
  <si>
    <t>Total direct costs</t>
  </si>
  <si>
    <t>Indirect Costs</t>
  </si>
  <si>
    <t>Total forecast</t>
  </si>
  <si>
    <t>Adamawa</t>
  </si>
  <si>
    <t>Benue</t>
  </si>
  <si>
    <t>Ebonyi</t>
  </si>
  <si>
    <t>Nasarawa</t>
  </si>
  <si>
    <t>Taraba</t>
  </si>
  <si>
    <t>KADUNA STATE</t>
  </si>
  <si>
    <t>NIGER STATE</t>
  </si>
  <si>
    <t>PLATEAU STATE</t>
  </si>
  <si>
    <t>Abuja FCT</t>
  </si>
  <si>
    <t>KEBBI STATE</t>
  </si>
  <si>
    <t>SOKOTO STATE</t>
  </si>
  <si>
    <t>Grand total</t>
  </si>
  <si>
    <t>Forecast Total</t>
  </si>
  <si>
    <t>Check</t>
  </si>
  <si>
    <t>Gaps</t>
  </si>
  <si>
    <t>Funded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</si>
</sst>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1"/>
      <color rgb="FFFFFFFF"/>
      <name val="Arial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A418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BEE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2" borderId="2" xfId="0" applyFont="1" applyFill="1" applyBorder="1"/>
    <xf numFmtId="164" fontId="5" fillId="0" borderId="3" xfId="0" applyNumberFormat="1" applyFont="1" applyBorder="1" applyAlignment="1">
      <alignment horizontal="right"/>
    </xf>
    <xf numFmtId="0" fontId="0" fillId="3" borderId="5" xfId="0" applyFill="1" applyBorder="1"/>
    <xf numFmtId="164" fontId="5" fillId="4" borderId="3" xfId="0" applyNumberFormat="1" applyFont="1" applyFill="1" applyBorder="1" applyAlignment="1">
      <alignment horizontal="right"/>
    </xf>
    <xf numFmtId="164" fontId="5" fillId="4" borderId="6" xfId="0" applyNumberFormat="1" applyFont="1" applyFill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7" fillId="4" borderId="7" xfId="0" applyNumberFormat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5" fillId="4" borderId="7" xfId="0" applyNumberFormat="1" applyFont="1" applyFill="1" applyBorder="1" applyAlignment="1">
      <alignment horizontal="right"/>
    </xf>
    <xf numFmtId="0" fontId="0" fillId="0" borderId="5" xfId="0" applyBorder="1"/>
    <xf numFmtId="0" fontId="0" fillId="5" borderId="5" xfId="0" applyFill="1" applyBorder="1"/>
    <xf numFmtId="164" fontId="5" fillId="6" borderId="6" xfId="0" applyNumberFormat="1" applyFont="1" applyFill="1" applyBorder="1" applyAlignment="1">
      <alignment horizontal="right"/>
    </xf>
    <xf numFmtId="164" fontId="7" fillId="6" borderId="7" xfId="0" applyNumberFormat="1" applyFont="1" applyFill="1" applyBorder="1" applyAlignment="1">
      <alignment horizontal="right"/>
    </xf>
    <xf numFmtId="164" fontId="7" fillId="6" borderId="6" xfId="0" applyNumberFormat="1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2" fontId="5" fillId="4" borderId="6" xfId="0" applyNumberFormat="1" applyFon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7" fillId="0" borderId="6" xfId="0" applyNumberFormat="1" applyFont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5" fontId="2" fillId="7" borderId="0" xfId="1" applyNumberFormat="1" applyFont="1" applyFill="1"/>
    <xf numFmtId="164" fontId="0" fillId="0" borderId="0" xfId="0" applyNumberFormat="1"/>
    <xf numFmtId="3" fontId="5" fillId="0" borderId="11" xfId="0" applyNumberFormat="1" applyFont="1" applyBorder="1"/>
    <xf numFmtId="3" fontId="5" fillId="0" borderId="12" xfId="0" applyNumberFormat="1" applyFont="1" applyBorder="1"/>
    <xf numFmtId="165" fontId="0" fillId="0" borderId="0" xfId="0" applyNumberFormat="1"/>
    <xf numFmtId="0" fontId="5" fillId="0" borderId="6" xfId="0" applyFont="1" applyBorder="1"/>
    <xf numFmtId="3" fontId="0" fillId="8" borderId="0" xfId="0" applyNumberFormat="1" applyFill="1"/>
    <xf numFmtId="3" fontId="0" fillId="0" borderId="0" xfId="0" applyNumberFormat="1"/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Comma 2" xfId="1" xr:uid="{0590E2FC-C227-41DB-BEDE-AF3EC7ECC6F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C00B-EA08-4980-8317-0C35C08A7AAB}">
  <dimension ref="C2:N110"/>
  <sheetViews>
    <sheetView tabSelected="1" workbookViewId="0">
      <selection activeCell="R21" sqref="R21"/>
    </sheetView>
  </sheetViews>
  <sheetFormatPr baseColWidth="10" defaultColWidth="8.83203125" defaultRowHeight="15" x14ac:dyDescent="0.2"/>
  <cols>
    <col min="3" max="3" width="14.33203125" customWidth="1"/>
    <col min="4" max="4" width="21.33203125" customWidth="1"/>
    <col min="5" max="7" width="14.1640625" customWidth="1"/>
    <col min="8" max="8" width="6.83203125" customWidth="1"/>
    <col min="9" max="10" width="13.6640625" bestFit="1" customWidth="1"/>
    <col min="12" max="14" width="13.6640625" bestFit="1" customWidth="1"/>
  </cols>
  <sheetData>
    <row r="2" spans="3:14" x14ac:dyDescent="0.2">
      <c r="D2" s="1" t="s">
        <v>0</v>
      </c>
      <c r="F2" s="1"/>
      <c r="G2" s="1"/>
      <c r="H2" s="1"/>
      <c r="I2" s="37" t="s">
        <v>1</v>
      </c>
      <c r="J2" s="37"/>
      <c r="L2" s="37" t="s">
        <v>2</v>
      </c>
      <c r="M2" s="37"/>
      <c r="N2" s="37"/>
    </row>
    <row r="3" spans="3:14" x14ac:dyDescent="0.2">
      <c r="D3" s="1" t="s">
        <v>3</v>
      </c>
      <c r="E3" s="2" t="s">
        <v>4</v>
      </c>
      <c r="F3" s="2" t="s">
        <v>5</v>
      </c>
      <c r="G3" s="2" t="s">
        <v>6</v>
      </c>
      <c r="H3" s="3"/>
      <c r="I3" s="2" t="s">
        <v>4</v>
      </c>
      <c r="J3" s="2" t="s">
        <v>5</v>
      </c>
      <c r="L3" s="2" t="s">
        <v>4</v>
      </c>
      <c r="M3" s="2" t="s">
        <v>5</v>
      </c>
      <c r="N3" s="2" t="s">
        <v>6</v>
      </c>
    </row>
    <row r="4" spans="3:14" x14ac:dyDescent="0.2">
      <c r="C4" s="35" t="s">
        <v>7</v>
      </c>
      <c r="D4" s="4" t="s">
        <v>8</v>
      </c>
      <c r="E4" s="5">
        <v>441350</v>
      </c>
      <c r="F4" s="5">
        <v>454984.5</v>
      </c>
      <c r="G4" s="5">
        <v>469060.27</v>
      </c>
      <c r="H4" s="3" t="s">
        <v>9</v>
      </c>
      <c r="I4" s="5">
        <v>434298.51927553129</v>
      </c>
      <c r="J4" s="5">
        <v>223858.89533844864</v>
      </c>
      <c r="L4" s="5">
        <f>E4-I4</f>
        <v>7051.4807244687108</v>
      </c>
      <c r="M4" s="5">
        <f t="shared" ref="M4:M5" si="0">F4-J4</f>
        <v>231125.60466155136</v>
      </c>
      <c r="N4" s="5">
        <f>G4</f>
        <v>469060.27</v>
      </c>
    </row>
    <row r="5" spans="3:14" x14ac:dyDescent="0.2">
      <c r="C5" s="35"/>
      <c r="D5" s="4" t="s">
        <v>10</v>
      </c>
      <c r="E5" s="6">
        <v>68434.098627760002</v>
      </c>
      <c r="F5" s="6">
        <v>68938.526743592811</v>
      </c>
      <c r="G5" s="6">
        <v>49460.142322900589</v>
      </c>
      <c r="H5" s="7" t="s">
        <v>9</v>
      </c>
      <c r="I5" s="5">
        <v>68434.098627760002</v>
      </c>
      <c r="J5" s="5">
        <v>34469.263371796405</v>
      </c>
      <c r="L5" s="5">
        <f t="shared" ref="L5:M68" si="1">E5-I5</f>
        <v>0</v>
      </c>
      <c r="M5" s="5">
        <f t="shared" si="0"/>
        <v>34469.263371796405</v>
      </c>
      <c r="N5" s="5">
        <f t="shared" ref="N5:N8" si="2">G5</f>
        <v>49460.142322900589</v>
      </c>
    </row>
    <row r="6" spans="3:14" x14ac:dyDescent="0.2">
      <c r="C6" s="35"/>
      <c r="D6" s="4" t="s">
        <v>11</v>
      </c>
      <c r="E6" s="6" t="s">
        <v>9</v>
      </c>
      <c r="F6" s="6" t="s">
        <v>9</v>
      </c>
      <c r="G6" s="6" t="s">
        <v>9</v>
      </c>
      <c r="H6" s="7" t="s">
        <v>9</v>
      </c>
      <c r="I6" s="5"/>
      <c r="J6" s="5"/>
      <c r="L6" s="5"/>
      <c r="M6" s="5"/>
      <c r="N6" s="5" t="str">
        <f t="shared" si="2"/>
        <v> </v>
      </c>
    </row>
    <row r="7" spans="3:14" x14ac:dyDescent="0.2">
      <c r="C7" s="35"/>
      <c r="D7" s="4" t="s">
        <v>12</v>
      </c>
      <c r="E7" s="6">
        <v>99922.834658967928</v>
      </c>
      <c r="F7" s="6">
        <v>110955.35115276717</v>
      </c>
      <c r="G7" s="6">
        <v>132486.49185614329</v>
      </c>
      <c r="H7" s="7" t="s">
        <v>9</v>
      </c>
      <c r="I7" s="5">
        <v>99922.834658967928</v>
      </c>
      <c r="J7" s="5">
        <v>55477.675576383583</v>
      </c>
      <c r="L7" s="5">
        <f t="shared" si="1"/>
        <v>0</v>
      </c>
      <c r="M7" s="5">
        <f t="shared" si="1"/>
        <v>55477.675576383583</v>
      </c>
      <c r="N7" s="5">
        <f t="shared" si="2"/>
        <v>132486.49185614329</v>
      </c>
    </row>
    <row r="8" spans="3:14" x14ac:dyDescent="0.2">
      <c r="C8" s="35"/>
      <c r="D8" s="4" t="s">
        <v>13</v>
      </c>
      <c r="E8" s="6" t="s">
        <v>9</v>
      </c>
      <c r="F8" s="6" t="s">
        <v>9</v>
      </c>
      <c r="G8" s="6" t="s">
        <v>9</v>
      </c>
      <c r="H8" s="7" t="s">
        <v>9</v>
      </c>
      <c r="I8" s="5"/>
      <c r="J8" s="5"/>
      <c r="L8" s="5"/>
      <c r="M8" s="5"/>
      <c r="N8" s="5" t="str">
        <f t="shared" si="2"/>
        <v> </v>
      </c>
    </row>
    <row r="9" spans="3:14" x14ac:dyDescent="0.2">
      <c r="C9" s="35"/>
      <c r="D9" s="4" t="s">
        <v>14</v>
      </c>
      <c r="E9" s="8">
        <f>SUM(E4:E8)</f>
        <v>609706.93328672799</v>
      </c>
      <c r="F9" s="8">
        <f t="shared" ref="F9:J9" si="3">SUM(F4:F8)</f>
        <v>634878.37789636001</v>
      </c>
      <c r="G9" s="8">
        <f t="shared" si="3"/>
        <v>651006.90417904384</v>
      </c>
      <c r="H9" s="7" t="s">
        <v>9</v>
      </c>
      <c r="I9" s="9">
        <f t="shared" si="3"/>
        <v>602655.45256225928</v>
      </c>
      <c r="J9" s="9">
        <f t="shared" si="3"/>
        <v>313805.83428662864</v>
      </c>
      <c r="L9" s="9">
        <f t="shared" ref="L9:N9" si="4">SUM(L4:L8)</f>
        <v>7051.4807244687108</v>
      </c>
      <c r="M9" s="9">
        <f t="shared" si="4"/>
        <v>321072.54360973136</v>
      </c>
      <c r="N9" s="9">
        <f t="shared" si="4"/>
        <v>651006.90417904384</v>
      </c>
    </row>
    <row r="10" spans="3:14" x14ac:dyDescent="0.2">
      <c r="C10" s="35"/>
      <c r="D10" s="4" t="s">
        <v>15</v>
      </c>
      <c r="E10" s="10">
        <f t="shared" ref="E10:N10" si="5">18.08%*E9</f>
        <v>110235.01353824041</v>
      </c>
      <c r="F10" s="10">
        <f t="shared" si="5"/>
        <v>114786.01072366188</v>
      </c>
      <c r="G10" s="10">
        <f t="shared" si="5"/>
        <v>117702.04827557111</v>
      </c>
      <c r="H10" s="7" t="s">
        <v>9</v>
      </c>
      <c r="I10" s="6">
        <f t="shared" si="5"/>
        <v>108960.10582325647</v>
      </c>
      <c r="J10" s="6">
        <f t="shared" si="5"/>
        <v>56736.094839022451</v>
      </c>
      <c r="L10" s="6">
        <f t="shared" si="5"/>
        <v>1274.9077149839429</v>
      </c>
      <c r="M10" s="6">
        <f t="shared" si="5"/>
        <v>58049.915884639428</v>
      </c>
      <c r="N10" s="6">
        <f t="shared" si="5"/>
        <v>117702.04827557111</v>
      </c>
    </row>
    <row r="11" spans="3:14" x14ac:dyDescent="0.2">
      <c r="C11" s="38"/>
      <c r="D11" s="4" t="s">
        <v>16</v>
      </c>
      <c r="E11" s="8">
        <f t="shared" ref="E11:J11" si="6">E9+E10</f>
        <v>719941.94682496844</v>
      </c>
      <c r="F11" s="8">
        <f t="shared" si="6"/>
        <v>749664.38862002187</v>
      </c>
      <c r="G11" s="8">
        <f t="shared" si="6"/>
        <v>768708.95245461492</v>
      </c>
      <c r="H11" s="7" t="s">
        <v>9</v>
      </c>
      <c r="I11" s="9">
        <f t="shared" si="6"/>
        <v>711615.5583855157</v>
      </c>
      <c r="J11" s="9">
        <f t="shared" si="6"/>
        <v>370541.92912565108</v>
      </c>
      <c r="L11" s="9">
        <f t="shared" ref="L11:N11" si="7">L9+L10</f>
        <v>8326.388439452654</v>
      </c>
      <c r="M11" s="9">
        <f t="shared" si="7"/>
        <v>379122.45949437079</v>
      </c>
      <c r="N11" s="9">
        <f t="shared" si="7"/>
        <v>768708.95245461492</v>
      </c>
    </row>
    <row r="12" spans="3:14" x14ac:dyDescent="0.2">
      <c r="C12" s="34" t="s">
        <v>17</v>
      </c>
      <c r="D12" s="11" t="s">
        <v>8</v>
      </c>
      <c r="E12" s="7">
        <v>94296</v>
      </c>
      <c r="F12" s="7">
        <v>97125</v>
      </c>
      <c r="G12" s="7">
        <v>100039</v>
      </c>
      <c r="H12" s="7" t="s">
        <v>9</v>
      </c>
      <c r="I12" s="7">
        <v>94296.221238279526</v>
      </c>
      <c r="J12" s="7">
        <v>48562.553937713958</v>
      </c>
      <c r="L12" s="5">
        <f t="shared" si="1"/>
        <v>-0.2212382795260055</v>
      </c>
      <c r="M12" s="5">
        <f t="shared" si="1"/>
        <v>48562.446062286042</v>
      </c>
      <c r="N12" s="5">
        <f>G12</f>
        <v>100039</v>
      </c>
    </row>
    <row r="13" spans="3:14" x14ac:dyDescent="0.2">
      <c r="C13" s="35"/>
      <c r="D13" s="12" t="s">
        <v>10</v>
      </c>
      <c r="E13" s="7" t="s">
        <v>9</v>
      </c>
      <c r="F13" s="7" t="s">
        <v>9</v>
      </c>
      <c r="G13" s="7" t="s">
        <v>9</v>
      </c>
      <c r="H13" s="7" t="s">
        <v>9</v>
      </c>
      <c r="I13" s="7"/>
      <c r="J13" s="7"/>
      <c r="L13" s="5"/>
      <c r="M13" s="5"/>
      <c r="N13" s="5" t="str">
        <f t="shared" ref="N13:N16" si="8">G13</f>
        <v> </v>
      </c>
    </row>
    <row r="14" spans="3:14" x14ac:dyDescent="0.2">
      <c r="C14" s="35"/>
      <c r="D14" s="12" t="s">
        <v>11</v>
      </c>
      <c r="E14" s="7">
        <v>2950.3319999999999</v>
      </c>
      <c r="F14" s="7">
        <v>0</v>
      </c>
      <c r="G14" s="7">
        <v>0</v>
      </c>
      <c r="H14" s="7" t="s">
        <v>9</v>
      </c>
      <c r="I14" s="7">
        <v>2950.3319999999999</v>
      </c>
      <c r="J14" s="7">
        <v>0</v>
      </c>
      <c r="L14" s="5">
        <f t="shared" si="1"/>
        <v>0</v>
      </c>
      <c r="M14" s="5">
        <f t="shared" si="1"/>
        <v>0</v>
      </c>
      <c r="N14" s="5">
        <f t="shared" si="8"/>
        <v>0</v>
      </c>
    </row>
    <row r="15" spans="3:14" x14ac:dyDescent="0.2">
      <c r="C15" s="35"/>
      <c r="D15" s="12" t="s">
        <v>12</v>
      </c>
      <c r="E15" s="7">
        <v>56957.868854300214</v>
      </c>
      <c r="F15" s="7">
        <v>57606.645261787497</v>
      </c>
      <c r="G15" s="7">
        <v>11868.76019500328</v>
      </c>
      <c r="H15" s="7" t="s">
        <v>9</v>
      </c>
      <c r="I15" s="7">
        <v>56957.868854300214</v>
      </c>
      <c r="J15" s="7">
        <v>28803.322630893748</v>
      </c>
      <c r="L15" s="5">
        <f t="shared" si="1"/>
        <v>0</v>
      </c>
      <c r="M15" s="5">
        <f t="shared" si="1"/>
        <v>28803.322630893748</v>
      </c>
      <c r="N15" s="5">
        <f t="shared" si="8"/>
        <v>11868.76019500328</v>
      </c>
    </row>
    <row r="16" spans="3:14" x14ac:dyDescent="0.2">
      <c r="C16" s="35"/>
      <c r="D16" s="12" t="s">
        <v>13</v>
      </c>
      <c r="E16" s="13">
        <v>644136.75635491603</v>
      </c>
      <c r="F16" s="13">
        <v>676054.73425419652</v>
      </c>
      <c r="G16" s="13">
        <v>861921.79921202024</v>
      </c>
      <c r="H16" s="13" t="s">
        <v>9</v>
      </c>
      <c r="I16" s="7">
        <v>644136.75635491603</v>
      </c>
      <c r="J16" s="7">
        <v>676054.73425419652</v>
      </c>
      <c r="L16" s="5">
        <f t="shared" si="1"/>
        <v>0</v>
      </c>
      <c r="M16" s="5">
        <f t="shared" si="1"/>
        <v>0</v>
      </c>
      <c r="N16" s="5">
        <f t="shared" si="8"/>
        <v>861921.79921202024</v>
      </c>
    </row>
    <row r="17" spans="3:14" x14ac:dyDescent="0.2">
      <c r="C17" s="35"/>
      <c r="D17" s="12" t="s">
        <v>14</v>
      </c>
      <c r="E17" s="14">
        <f>SUM(E12:E16)</f>
        <v>798340.9572092162</v>
      </c>
      <c r="F17" s="14">
        <f t="shared" ref="F17:G17" si="9">SUM(F12:F16)</f>
        <v>830786.37951598398</v>
      </c>
      <c r="G17" s="14">
        <f t="shared" si="9"/>
        <v>973829.55940702348</v>
      </c>
      <c r="H17" s="15" t="s">
        <v>9</v>
      </c>
      <c r="I17" s="15">
        <f>SUM(I12:I16)</f>
        <v>798341.1784474958</v>
      </c>
      <c r="J17" s="15">
        <f>SUM(J12:J16)</f>
        <v>753420.61082280427</v>
      </c>
      <c r="L17" s="15">
        <f>SUM(L12:L16)</f>
        <v>-0.2212382795260055</v>
      </c>
      <c r="M17" s="15">
        <f t="shared" ref="M17" si="10">SUM(M12:M16)</f>
        <v>77365.768693179794</v>
      </c>
      <c r="N17" s="15">
        <f>SUM(N12:N16)</f>
        <v>973829.55940702348</v>
      </c>
    </row>
    <row r="18" spans="3:14" x14ac:dyDescent="0.2">
      <c r="C18" s="35"/>
      <c r="D18" s="12" t="s">
        <v>15</v>
      </c>
      <c r="E18" s="13">
        <f t="shared" ref="E18:N18" si="11">18.08%*E17</f>
        <v>144340.04506342628</v>
      </c>
      <c r="F18" s="13">
        <f t="shared" si="11"/>
        <v>150206.1774164899</v>
      </c>
      <c r="G18" s="13">
        <f t="shared" si="11"/>
        <v>176068.38434078984</v>
      </c>
      <c r="H18" s="13" t="s">
        <v>9</v>
      </c>
      <c r="I18" s="13">
        <f t="shared" si="11"/>
        <v>144340.08506330723</v>
      </c>
      <c r="J18" s="13">
        <f t="shared" si="11"/>
        <v>136218.44643676301</v>
      </c>
      <c r="L18" s="13">
        <f t="shared" si="11"/>
        <v>-3.9999880938301792E-2</v>
      </c>
      <c r="M18" s="13">
        <f t="shared" si="11"/>
        <v>13987.730979726906</v>
      </c>
      <c r="N18" s="13">
        <f t="shared" si="11"/>
        <v>176068.38434078984</v>
      </c>
    </row>
    <row r="19" spans="3:14" x14ac:dyDescent="0.2">
      <c r="C19" s="36"/>
      <c r="D19" s="12" t="s">
        <v>16</v>
      </c>
      <c r="E19" s="14">
        <f t="shared" ref="E19:G19" si="12">E17+E18</f>
        <v>942681.00227264245</v>
      </c>
      <c r="F19" s="14">
        <f t="shared" si="12"/>
        <v>980992.5569324739</v>
      </c>
      <c r="G19" s="14">
        <f t="shared" si="12"/>
        <v>1149897.9437478133</v>
      </c>
      <c r="H19" s="15" t="s">
        <v>9</v>
      </c>
      <c r="I19" s="15">
        <f t="shared" ref="I19:J19" si="13">I17+I18</f>
        <v>942681.26351080299</v>
      </c>
      <c r="J19" s="15">
        <f t="shared" si="13"/>
        <v>889639.05725956731</v>
      </c>
      <c r="L19" s="15">
        <f t="shared" ref="L19:N19" si="14">L17+L18</f>
        <v>-0.26123816046430731</v>
      </c>
      <c r="M19" s="15">
        <f t="shared" si="14"/>
        <v>91353.499672906706</v>
      </c>
      <c r="N19" s="15">
        <f t="shared" si="14"/>
        <v>1149897.9437478133</v>
      </c>
    </row>
    <row r="20" spans="3:14" x14ac:dyDescent="0.2">
      <c r="C20" s="34" t="s">
        <v>18</v>
      </c>
      <c r="D20" s="4" t="s">
        <v>8</v>
      </c>
      <c r="E20" s="6">
        <v>86316</v>
      </c>
      <c r="F20" s="6">
        <v>88906</v>
      </c>
      <c r="G20" s="6">
        <v>91573</v>
      </c>
      <c r="H20" s="7" t="s">
        <v>9</v>
      </c>
      <c r="I20" s="16">
        <v>86316.350019746023</v>
      </c>
      <c r="J20" s="16">
        <v>44452.920260169201</v>
      </c>
      <c r="L20" s="5">
        <f t="shared" si="1"/>
        <v>-0.35001974602346309</v>
      </c>
      <c r="M20" s="5">
        <f t="shared" si="1"/>
        <v>44453.079739830799</v>
      </c>
      <c r="N20" s="5">
        <f>G20</f>
        <v>91573</v>
      </c>
    </row>
    <row r="21" spans="3:14" x14ac:dyDescent="0.2">
      <c r="C21" s="35"/>
      <c r="D21" s="4" t="s">
        <v>10</v>
      </c>
      <c r="E21" s="6" t="s">
        <v>9</v>
      </c>
      <c r="F21" s="6" t="s">
        <v>9</v>
      </c>
      <c r="G21" s="6" t="s">
        <v>9</v>
      </c>
      <c r="H21" s="7" t="s">
        <v>9</v>
      </c>
      <c r="I21" s="16"/>
      <c r="J21" s="16"/>
      <c r="L21" s="5"/>
      <c r="M21" s="5"/>
      <c r="N21" s="5"/>
    </row>
    <row r="22" spans="3:14" x14ac:dyDescent="0.2">
      <c r="C22" s="35"/>
      <c r="D22" s="4" t="s">
        <v>11</v>
      </c>
      <c r="E22" s="6">
        <v>2950.3319999999999</v>
      </c>
      <c r="F22" s="6">
        <v>0</v>
      </c>
      <c r="G22" s="6">
        <v>0</v>
      </c>
      <c r="H22" s="7" t="s">
        <v>9</v>
      </c>
      <c r="I22" s="16">
        <v>2950.3319999999999</v>
      </c>
      <c r="J22" s="16">
        <v>0</v>
      </c>
      <c r="L22" s="5">
        <f t="shared" si="1"/>
        <v>0</v>
      </c>
      <c r="M22" s="5">
        <f t="shared" si="1"/>
        <v>0</v>
      </c>
      <c r="N22" s="5">
        <f>G22</f>
        <v>0</v>
      </c>
    </row>
    <row r="23" spans="3:14" x14ac:dyDescent="0.2">
      <c r="C23" s="35"/>
      <c r="D23" s="4" t="s">
        <v>12</v>
      </c>
      <c r="E23" s="6">
        <v>56957.868854300214</v>
      </c>
      <c r="F23" s="6">
        <v>57606.645261787497</v>
      </c>
      <c r="G23" s="6">
        <v>11868.76019500328</v>
      </c>
      <c r="H23" s="7" t="s">
        <v>9</v>
      </c>
      <c r="I23" s="16">
        <v>56957.868854300214</v>
      </c>
      <c r="J23" s="16">
        <v>28803.322630893748</v>
      </c>
      <c r="L23" s="5">
        <f t="shared" si="1"/>
        <v>0</v>
      </c>
      <c r="M23" s="5">
        <f t="shared" si="1"/>
        <v>28803.322630893748</v>
      </c>
      <c r="N23" s="5">
        <f>G23</f>
        <v>11868.76019500328</v>
      </c>
    </row>
    <row r="24" spans="3:14" x14ac:dyDescent="0.2">
      <c r="C24" s="35"/>
      <c r="D24" s="4" t="s">
        <v>13</v>
      </c>
      <c r="E24" s="6">
        <v>920605.00664268597</v>
      </c>
      <c r="F24" s="6">
        <v>839363.70156115107</v>
      </c>
      <c r="G24" s="6">
        <v>690757.6852521128</v>
      </c>
      <c r="H24" s="7" t="s">
        <v>9</v>
      </c>
      <c r="I24" s="16">
        <v>920605.00664268597</v>
      </c>
      <c r="J24" s="16">
        <v>839363.70156115107</v>
      </c>
      <c r="L24" s="5">
        <f t="shared" si="1"/>
        <v>0</v>
      </c>
      <c r="M24" s="5">
        <f t="shared" si="1"/>
        <v>0</v>
      </c>
      <c r="N24" s="5">
        <f>G24</f>
        <v>690757.6852521128</v>
      </c>
    </row>
    <row r="25" spans="3:14" x14ac:dyDescent="0.2">
      <c r="C25" s="35"/>
      <c r="D25" s="4" t="s">
        <v>14</v>
      </c>
      <c r="E25" s="8">
        <f t="shared" ref="E25:G25" si="15">SUM(E20:E24)</f>
        <v>1066829.2074969863</v>
      </c>
      <c r="F25" s="8">
        <f t="shared" si="15"/>
        <v>985876.34682293853</v>
      </c>
      <c r="G25" s="8">
        <f t="shared" si="15"/>
        <v>794199.44544711604</v>
      </c>
      <c r="H25" s="7"/>
      <c r="I25" s="8">
        <f t="shared" ref="I25:J25" si="16">SUM(I20:I24)</f>
        <v>1066829.5575167323</v>
      </c>
      <c r="J25" s="8">
        <f t="shared" si="16"/>
        <v>912619.94445221405</v>
      </c>
      <c r="L25" s="8">
        <f t="shared" ref="L25:N25" si="17">SUM(L20:L24)</f>
        <v>-0.35001974602346309</v>
      </c>
      <c r="M25" s="8">
        <f t="shared" si="17"/>
        <v>73256.402370724551</v>
      </c>
      <c r="N25" s="8">
        <f t="shared" si="17"/>
        <v>794199.44544711604</v>
      </c>
    </row>
    <row r="26" spans="3:14" x14ac:dyDescent="0.2">
      <c r="C26" s="35"/>
      <c r="D26" s="4" t="s">
        <v>15</v>
      </c>
      <c r="E26" s="6">
        <f t="shared" ref="E26:G26" si="18">18.08%*E25</f>
        <v>192882.7207154551</v>
      </c>
      <c r="F26" s="6">
        <f t="shared" si="18"/>
        <v>178246.44350558729</v>
      </c>
      <c r="G26" s="6">
        <f t="shared" si="18"/>
        <v>143591.25973683858</v>
      </c>
      <c r="H26" s="7" t="s">
        <v>9</v>
      </c>
      <c r="I26" s="6">
        <f t="shared" ref="I26:J26" si="19">18.08%*I25</f>
        <v>192882.78399902518</v>
      </c>
      <c r="J26" s="6">
        <f t="shared" si="19"/>
        <v>165001.68595696028</v>
      </c>
      <c r="L26" s="6">
        <f t="shared" ref="L26:N26" si="20">18.08%*L25</f>
        <v>-6.3283570081042129E-2</v>
      </c>
      <c r="M26" s="6">
        <f t="shared" si="20"/>
        <v>13244.757548626998</v>
      </c>
      <c r="N26" s="6">
        <f t="shared" si="20"/>
        <v>143591.25973683858</v>
      </c>
    </row>
    <row r="27" spans="3:14" x14ac:dyDescent="0.2">
      <c r="C27" s="36"/>
      <c r="D27" s="4" t="s">
        <v>16</v>
      </c>
      <c r="E27" s="8">
        <f t="shared" ref="E27:G27" si="21">E25+E26</f>
        <v>1259711.9282124413</v>
      </c>
      <c r="F27" s="8">
        <f t="shared" si="21"/>
        <v>1164122.7903285259</v>
      </c>
      <c r="G27" s="8">
        <f t="shared" si="21"/>
        <v>937790.70518395468</v>
      </c>
      <c r="H27" s="7"/>
      <c r="I27" s="8">
        <f t="shared" ref="I27:J27" si="22">I25+I26</f>
        <v>1259712.3415157574</v>
      </c>
      <c r="J27" s="8">
        <f t="shared" si="22"/>
        <v>1077621.6304091744</v>
      </c>
      <c r="L27" s="8">
        <f t="shared" ref="L27:N27" si="23">L25+L26</f>
        <v>-0.41330331610450521</v>
      </c>
      <c r="M27" s="8">
        <f t="shared" si="23"/>
        <v>86501.159919351543</v>
      </c>
      <c r="N27" s="8">
        <f t="shared" si="23"/>
        <v>937790.70518395468</v>
      </c>
    </row>
    <row r="28" spans="3:14" x14ac:dyDescent="0.2">
      <c r="C28" s="34" t="s">
        <v>19</v>
      </c>
      <c r="D28" s="11" t="s">
        <v>8</v>
      </c>
      <c r="E28" s="7">
        <v>127900</v>
      </c>
      <c r="F28" s="7">
        <v>131737</v>
      </c>
      <c r="G28" s="7">
        <v>135689</v>
      </c>
      <c r="H28" s="7" t="s">
        <v>9</v>
      </c>
      <c r="I28" s="7">
        <v>127899.84916473601</v>
      </c>
      <c r="J28" s="7">
        <v>65868.422319839054</v>
      </c>
      <c r="L28" s="5">
        <f t="shared" si="1"/>
        <v>0.15083526399394032</v>
      </c>
      <c r="M28" s="5">
        <f t="shared" si="1"/>
        <v>65868.577680160946</v>
      </c>
      <c r="N28" s="5">
        <f>G28</f>
        <v>135689</v>
      </c>
    </row>
    <row r="29" spans="3:14" x14ac:dyDescent="0.2">
      <c r="C29" s="35"/>
      <c r="D29" s="12" t="s">
        <v>10</v>
      </c>
      <c r="E29" s="7" t="s">
        <v>9</v>
      </c>
      <c r="F29" s="7" t="s">
        <v>9</v>
      </c>
      <c r="G29" s="7" t="s">
        <v>9</v>
      </c>
      <c r="H29" s="7" t="s">
        <v>9</v>
      </c>
      <c r="I29" s="7"/>
      <c r="J29" s="7"/>
      <c r="L29" s="5"/>
      <c r="M29" s="5"/>
      <c r="N29" s="5"/>
    </row>
    <row r="30" spans="3:14" x14ac:dyDescent="0.2">
      <c r="C30" s="35"/>
      <c r="D30" s="12" t="s">
        <v>11</v>
      </c>
      <c r="E30" s="7">
        <v>2950.3319999999999</v>
      </c>
      <c r="F30" s="7">
        <v>0</v>
      </c>
      <c r="G30" s="7">
        <v>0</v>
      </c>
      <c r="H30" s="7" t="s">
        <v>9</v>
      </c>
      <c r="I30" s="7">
        <v>2950.3319999999999</v>
      </c>
      <c r="J30" s="7">
        <v>0</v>
      </c>
      <c r="L30" s="5">
        <f t="shared" si="1"/>
        <v>0</v>
      </c>
      <c r="M30" s="5">
        <f t="shared" si="1"/>
        <v>0</v>
      </c>
      <c r="N30" s="5">
        <f>G30</f>
        <v>0</v>
      </c>
    </row>
    <row r="31" spans="3:14" x14ac:dyDescent="0.2">
      <c r="C31" s="35"/>
      <c r="D31" s="12" t="s">
        <v>12</v>
      </c>
      <c r="E31" s="7">
        <v>56957.868854300214</v>
      </c>
      <c r="F31" s="7">
        <v>57606.645261787497</v>
      </c>
      <c r="G31" s="7">
        <v>11868.76019500328</v>
      </c>
      <c r="H31" s="7" t="s">
        <v>9</v>
      </c>
      <c r="I31" s="7">
        <v>56957.868854300214</v>
      </c>
      <c r="J31" s="7">
        <v>28803.322630893748</v>
      </c>
      <c r="L31" s="5">
        <f t="shared" si="1"/>
        <v>0</v>
      </c>
      <c r="M31" s="5">
        <f>F31-J31</f>
        <v>28803.322630893748</v>
      </c>
      <c r="N31" s="5">
        <f>G31</f>
        <v>11868.76019500328</v>
      </c>
    </row>
    <row r="32" spans="3:14" x14ac:dyDescent="0.2">
      <c r="C32" s="35"/>
      <c r="D32" s="12" t="s">
        <v>13</v>
      </c>
      <c r="E32" s="7">
        <v>585928.45527577936</v>
      </c>
      <c r="F32" s="7">
        <v>677943.42246822547</v>
      </c>
      <c r="G32" s="7">
        <v>626004.2214353478</v>
      </c>
      <c r="H32" s="7" t="s">
        <v>9</v>
      </c>
      <c r="I32" s="7">
        <v>585928.45527577936</v>
      </c>
      <c r="J32" s="7">
        <f>157318.232575899-78091</f>
        <v>79227.23257589899</v>
      </c>
      <c r="L32" s="5">
        <f t="shared" si="1"/>
        <v>0</v>
      </c>
      <c r="M32" s="5">
        <f t="shared" si="1"/>
        <v>598716.18989232648</v>
      </c>
      <c r="N32" s="5">
        <f>G32</f>
        <v>626004.2214353478</v>
      </c>
    </row>
    <row r="33" spans="3:14" x14ac:dyDescent="0.2">
      <c r="C33" s="35"/>
      <c r="D33" s="12" t="s">
        <v>14</v>
      </c>
      <c r="E33" s="17">
        <f t="shared" ref="E33:J33" si="24">SUM(E28:E32)</f>
        <v>773736.65613007953</v>
      </c>
      <c r="F33" s="17">
        <f t="shared" si="24"/>
        <v>867287.06773001293</v>
      </c>
      <c r="G33" s="17">
        <f t="shared" si="24"/>
        <v>773561.98163035105</v>
      </c>
      <c r="H33" s="7"/>
      <c r="I33" s="17">
        <f t="shared" si="24"/>
        <v>773736.50529481564</v>
      </c>
      <c r="J33" s="8">
        <f t="shared" si="24"/>
        <v>173898.97752663179</v>
      </c>
      <c r="L33" s="8">
        <f t="shared" ref="L33:N33" si="25">SUM(L28:L32)</f>
        <v>0.15083526399394032</v>
      </c>
      <c r="M33" s="8">
        <f t="shared" si="25"/>
        <v>693388.09020338114</v>
      </c>
      <c r="N33" s="8">
        <f t="shared" si="25"/>
        <v>773561.98163035105</v>
      </c>
    </row>
    <row r="34" spans="3:14" x14ac:dyDescent="0.2">
      <c r="C34" s="35"/>
      <c r="D34" s="12" t="s">
        <v>15</v>
      </c>
      <c r="E34" s="7">
        <f t="shared" ref="E34:G34" si="26">18.08%*E33</f>
        <v>139891.58742831837</v>
      </c>
      <c r="F34" s="7">
        <f t="shared" si="26"/>
        <v>156805.50184558632</v>
      </c>
      <c r="G34" s="7">
        <f t="shared" si="26"/>
        <v>139860.00627876745</v>
      </c>
      <c r="H34" s="7" t="s">
        <v>9</v>
      </c>
      <c r="I34" s="7">
        <f t="shared" ref="I34:J34" si="27">18.08%*I33</f>
        <v>139891.56015730265</v>
      </c>
      <c r="J34" s="6">
        <f t="shared" si="27"/>
        <v>31440.935136815024</v>
      </c>
      <c r="L34" s="6">
        <f t="shared" ref="L34:N34" si="28">18.08%*L33</f>
        <v>2.7271015730104407E-2</v>
      </c>
      <c r="M34" s="6">
        <f t="shared" si="28"/>
        <v>125364.56670877131</v>
      </c>
      <c r="N34" s="6">
        <f t="shared" si="28"/>
        <v>139860.00627876745</v>
      </c>
    </row>
    <row r="35" spans="3:14" x14ac:dyDescent="0.2">
      <c r="C35" s="36"/>
      <c r="D35" s="12" t="s">
        <v>16</v>
      </c>
      <c r="E35" s="17">
        <f t="shared" ref="E35:J35" si="29">E33+E34</f>
        <v>913628.24355839787</v>
      </c>
      <c r="F35" s="17">
        <f t="shared" si="29"/>
        <v>1024092.5695755993</v>
      </c>
      <c r="G35" s="17">
        <f t="shared" si="29"/>
        <v>913421.98790911853</v>
      </c>
      <c r="H35" s="7"/>
      <c r="I35" s="17">
        <f t="shared" si="29"/>
        <v>913628.06545211829</v>
      </c>
      <c r="J35" s="8">
        <f t="shared" si="29"/>
        <v>205339.9126634468</v>
      </c>
      <c r="L35" s="8">
        <f t="shared" ref="L35:N35" si="30">L33+L34</f>
        <v>0.17810627972404472</v>
      </c>
      <c r="M35" s="8">
        <f t="shared" si="30"/>
        <v>818752.65691215242</v>
      </c>
      <c r="N35" s="8">
        <f t="shared" si="30"/>
        <v>913421.98790911853</v>
      </c>
    </row>
    <row r="36" spans="3:14" x14ac:dyDescent="0.2">
      <c r="C36" s="34" t="s">
        <v>20</v>
      </c>
      <c r="D36" s="4" t="s">
        <v>8</v>
      </c>
      <c r="E36" s="6">
        <v>102110</v>
      </c>
      <c r="F36" s="6">
        <v>105173</v>
      </c>
      <c r="G36" s="6">
        <v>108328</v>
      </c>
      <c r="H36" s="7" t="s">
        <v>9</v>
      </c>
      <c r="I36" s="6">
        <v>102109.60786281752</v>
      </c>
      <c r="J36" s="18">
        <v>0</v>
      </c>
      <c r="L36" s="5">
        <f t="shared" si="1"/>
        <v>0.39213718248356599</v>
      </c>
      <c r="M36" s="5">
        <f>F36-J36</f>
        <v>105173</v>
      </c>
      <c r="N36" s="5">
        <f>G36</f>
        <v>108328</v>
      </c>
    </row>
    <row r="37" spans="3:14" x14ac:dyDescent="0.2">
      <c r="C37" s="35"/>
      <c r="D37" s="4" t="s">
        <v>10</v>
      </c>
      <c r="E37" s="6" t="s">
        <v>9</v>
      </c>
      <c r="F37" s="6" t="s">
        <v>9</v>
      </c>
      <c r="G37" s="6" t="s">
        <v>9</v>
      </c>
      <c r="H37" s="7" t="s">
        <v>9</v>
      </c>
      <c r="I37" s="6"/>
      <c r="J37" s="6" t="s">
        <v>9</v>
      </c>
      <c r="L37" s="5"/>
      <c r="M37" s="5"/>
      <c r="N37" s="5"/>
    </row>
    <row r="38" spans="3:14" x14ac:dyDescent="0.2">
      <c r="C38" s="35"/>
      <c r="D38" s="4" t="s">
        <v>11</v>
      </c>
      <c r="E38" s="6">
        <v>2950.3319999999999</v>
      </c>
      <c r="F38" s="6">
        <v>0</v>
      </c>
      <c r="G38" s="6">
        <v>0</v>
      </c>
      <c r="H38" s="7" t="s">
        <v>9</v>
      </c>
      <c r="I38" s="6">
        <v>2950.3319999999999</v>
      </c>
      <c r="J38" s="18">
        <v>0</v>
      </c>
      <c r="L38" s="5">
        <f t="shared" si="1"/>
        <v>0</v>
      </c>
      <c r="M38" s="5">
        <f t="shared" si="1"/>
        <v>0</v>
      </c>
      <c r="N38" s="5">
        <f>G38</f>
        <v>0</v>
      </c>
    </row>
    <row r="39" spans="3:14" x14ac:dyDescent="0.2">
      <c r="C39" s="35"/>
      <c r="D39" s="4" t="s">
        <v>12</v>
      </c>
      <c r="E39" s="6">
        <v>56957.868854300214</v>
      </c>
      <c r="F39" s="6">
        <v>57606.645261787497</v>
      </c>
      <c r="G39" s="6">
        <v>11868.76019500328</v>
      </c>
      <c r="H39" s="7" t="s">
        <v>9</v>
      </c>
      <c r="I39" s="6">
        <v>56957.868854300214</v>
      </c>
      <c r="J39" s="18">
        <v>0</v>
      </c>
      <c r="L39" s="5">
        <f t="shared" si="1"/>
        <v>0</v>
      </c>
      <c r="M39" s="5">
        <f t="shared" si="1"/>
        <v>57606.645261787497</v>
      </c>
      <c r="N39" s="5">
        <f>G39</f>
        <v>11868.76019500328</v>
      </c>
    </row>
    <row r="40" spans="3:14" x14ac:dyDescent="0.2">
      <c r="C40" s="35"/>
      <c r="D40" s="4" t="s">
        <v>13</v>
      </c>
      <c r="E40" s="6">
        <v>592796.31990407687</v>
      </c>
      <c r="F40" s="6">
        <v>705107.90816714638</v>
      </c>
      <c r="G40" s="6">
        <v>487736.6787047002</v>
      </c>
      <c r="H40" s="7" t="s">
        <v>9</v>
      </c>
      <c r="I40" s="6">
        <v>592796.31990407687</v>
      </c>
      <c r="J40" s="18">
        <v>0</v>
      </c>
      <c r="L40" s="5">
        <f t="shared" si="1"/>
        <v>0</v>
      </c>
      <c r="M40" s="5">
        <f t="shared" si="1"/>
        <v>705107.90816714638</v>
      </c>
      <c r="N40" s="5">
        <f>G40</f>
        <v>487736.6787047002</v>
      </c>
    </row>
    <row r="41" spans="3:14" x14ac:dyDescent="0.2">
      <c r="C41" s="35"/>
      <c r="D41" s="4" t="s">
        <v>14</v>
      </c>
      <c r="E41" s="8">
        <f t="shared" ref="E41:G41" si="31">SUM(E36:E40)</f>
        <v>754814.52075837704</v>
      </c>
      <c r="F41" s="8">
        <f t="shared" si="31"/>
        <v>867887.55342893384</v>
      </c>
      <c r="G41" s="8">
        <f t="shared" si="31"/>
        <v>607933.43889970344</v>
      </c>
      <c r="H41" s="7"/>
      <c r="I41" s="8">
        <f t="shared" ref="I41" si="32">SUM(I36:I40)</f>
        <v>754814.12862119463</v>
      </c>
      <c r="J41" s="18">
        <v>0</v>
      </c>
      <c r="L41" s="8">
        <f t="shared" ref="L41:N41" si="33">SUM(L36:L40)</f>
        <v>0.39213718248356599</v>
      </c>
      <c r="M41" s="8">
        <f t="shared" si="33"/>
        <v>867887.55342893384</v>
      </c>
      <c r="N41" s="8">
        <f t="shared" si="33"/>
        <v>607933.43889970344</v>
      </c>
    </row>
    <row r="42" spans="3:14" x14ac:dyDescent="0.2">
      <c r="C42" s="35"/>
      <c r="D42" s="4" t="s">
        <v>15</v>
      </c>
      <c r="E42" s="6">
        <f t="shared" ref="E42:I42" si="34">18.08%*E41</f>
        <v>136470.46535311456</v>
      </c>
      <c r="F42" s="6">
        <f t="shared" si="34"/>
        <v>156914.06965995123</v>
      </c>
      <c r="G42" s="6">
        <f t="shared" si="34"/>
        <v>109914.36575306638</v>
      </c>
      <c r="H42" s="7">
        <f t="shared" si="34"/>
        <v>0</v>
      </c>
      <c r="I42" s="6">
        <f t="shared" si="34"/>
        <v>136470.39445471199</v>
      </c>
      <c r="J42" s="18">
        <v>0</v>
      </c>
      <c r="L42" s="6">
        <f t="shared" ref="L42:N42" si="35">18.08%*L41</f>
        <v>7.0898402593028723E-2</v>
      </c>
      <c r="M42" s="6">
        <f t="shared" si="35"/>
        <v>156914.06965995123</v>
      </c>
      <c r="N42" s="6">
        <f t="shared" si="35"/>
        <v>109914.36575306638</v>
      </c>
    </row>
    <row r="43" spans="3:14" x14ac:dyDescent="0.2">
      <c r="C43" s="36"/>
      <c r="D43" s="4" t="s">
        <v>16</v>
      </c>
      <c r="E43" s="8">
        <f t="shared" ref="E43:G43" si="36">E41+E42</f>
        <v>891284.98611149157</v>
      </c>
      <c r="F43" s="8">
        <f t="shared" si="36"/>
        <v>1024801.6230888851</v>
      </c>
      <c r="G43" s="8">
        <f t="shared" si="36"/>
        <v>717847.80465276982</v>
      </c>
      <c r="H43" s="7"/>
      <c r="I43" s="8">
        <f t="shared" ref="I43" si="37">I41+I42</f>
        <v>891284.52307590656</v>
      </c>
      <c r="J43" s="18">
        <v>0</v>
      </c>
      <c r="L43" s="8">
        <f t="shared" ref="L43:N43" si="38">L41+L42</f>
        <v>0.4630355850765947</v>
      </c>
      <c r="M43" s="8">
        <f t="shared" si="38"/>
        <v>1024801.6230888851</v>
      </c>
      <c r="N43" s="8">
        <f t="shared" si="38"/>
        <v>717847.80465276982</v>
      </c>
    </row>
    <row r="44" spans="3:14" x14ac:dyDescent="0.2">
      <c r="C44" s="34" t="s">
        <v>21</v>
      </c>
      <c r="D44" s="11" t="s">
        <v>8</v>
      </c>
      <c r="E44" s="7">
        <v>127352.43</v>
      </c>
      <c r="F44" s="7">
        <v>131175.04999999999</v>
      </c>
      <c r="G44" s="7">
        <v>135110.46</v>
      </c>
      <c r="H44" s="7" t="s">
        <v>9</v>
      </c>
      <c r="I44" s="7">
        <v>102591.60793047103</v>
      </c>
      <c r="J44" s="18">
        <v>0</v>
      </c>
      <c r="L44" s="5">
        <f t="shared" si="1"/>
        <v>24760.822069528964</v>
      </c>
      <c r="M44" s="5">
        <f t="shared" si="1"/>
        <v>131175.04999999999</v>
      </c>
      <c r="N44" s="5">
        <f>G44</f>
        <v>135110.46</v>
      </c>
    </row>
    <row r="45" spans="3:14" x14ac:dyDescent="0.2">
      <c r="C45" s="35"/>
      <c r="D45" s="12" t="s">
        <v>10</v>
      </c>
      <c r="E45" s="7" t="s">
        <v>9</v>
      </c>
      <c r="F45" s="7" t="s">
        <v>9</v>
      </c>
      <c r="G45" s="7" t="s">
        <v>9</v>
      </c>
      <c r="H45" s="7" t="s">
        <v>9</v>
      </c>
      <c r="I45" s="7"/>
      <c r="J45" s="7" t="s">
        <v>9</v>
      </c>
      <c r="L45" s="5"/>
      <c r="M45" s="5"/>
      <c r="N45" s="5"/>
    </row>
    <row r="46" spans="3:14" x14ac:dyDescent="0.2">
      <c r="C46" s="35"/>
      <c r="D46" s="12" t="s">
        <v>11</v>
      </c>
      <c r="E46" s="7">
        <v>2950.3319999999999</v>
      </c>
      <c r="F46" s="7">
        <v>0</v>
      </c>
      <c r="G46" s="7">
        <v>0</v>
      </c>
      <c r="H46" s="7" t="s">
        <v>9</v>
      </c>
      <c r="I46" s="7">
        <v>2950.3319999999999</v>
      </c>
      <c r="J46" s="18">
        <v>0</v>
      </c>
      <c r="L46" s="5">
        <f t="shared" si="1"/>
        <v>0</v>
      </c>
      <c r="M46" s="5">
        <f t="shared" si="1"/>
        <v>0</v>
      </c>
      <c r="N46" s="5">
        <f>G46</f>
        <v>0</v>
      </c>
    </row>
    <row r="47" spans="3:14" x14ac:dyDescent="0.2">
      <c r="C47" s="35"/>
      <c r="D47" s="12" t="s">
        <v>12</v>
      </c>
      <c r="E47" s="7">
        <v>56957.868854300214</v>
      </c>
      <c r="F47" s="7">
        <v>57606.645261787497</v>
      </c>
      <c r="G47" s="7">
        <v>11868.76019500328</v>
      </c>
      <c r="H47" s="7" t="s">
        <v>9</v>
      </c>
      <c r="I47" s="7">
        <v>56957.868854300214</v>
      </c>
      <c r="J47" s="18">
        <v>0</v>
      </c>
      <c r="L47" s="5">
        <f t="shared" si="1"/>
        <v>0</v>
      </c>
      <c r="M47" s="5">
        <f t="shared" si="1"/>
        <v>57606.645261787497</v>
      </c>
      <c r="N47" s="5">
        <f>G47</f>
        <v>11868.76019500328</v>
      </c>
    </row>
    <row r="48" spans="3:14" x14ac:dyDescent="0.2">
      <c r="C48" s="35"/>
      <c r="D48" s="12" t="s">
        <v>13</v>
      </c>
      <c r="E48" s="7">
        <v>394433.46115107904</v>
      </c>
      <c r="F48" s="7">
        <v>454691.04195563553</v>
      </c>
      <c r="G48" s="7">
        <v>375741.80445496395</v>
      </c>
      <c r="H48" s="7" t="s">
        <v>9</v>
      </c>
      <c r="I48" s="7">
        <v>394433.46115107904</v>
      </c>
      <c r="J48" s="18">
        <v>0</v>
      </c>
      <c r="L48" s="5">
        <f t="shared" si="1"/>
        <v>0</v>
      </c>
      <c r="M48" s="5">
        <f t="shared" si="1"/>
        <v>454691.04195563553</v>
      </c>
      <c r="N48" s="5">
        <f>G48</f>
        <v>375741.80445496395</v>
      </c>
    </row>
    <row r="49" spans="3:14" x14ac:dyDescent="0.2">
      <c r="C49" s="35"/>
      <c r="D49" s="12" t="s">
        <v>14</v>
      </c>
      <c r="E49" s="17">
        <f t="shared" ref="E49:I49" si="39">SUM(E44:E48)</f>
        <v>581694.09200537927</v>
      </c>
      <c r="F49" s="17">
        <f t="shared" si="39"/>
        <v>643472.73721742304</v>
      </c>
      <c r="G49" s="17">
        <f t="shared" si="39"/>
        <v>522721.02464996721</v>
      </c>
      <c r="H49" s="7"/>
      <c r="I49" s="17">
        <f t="shared" si="39"/>
        <v>556933.26993585029</v>
      </c>
      <c r="J49" s="18">
        <v>0</v>
      </c>
      <c r="L49" s="17">
        <f t="shared" ref="L49:N49" si="40">SUM(L44:L48)</f>
        <v>24760.822069528964</v>
      </c>
      <c r="M49" s="17">
        <f t="shared" si="40"/>
        <v>643472.73721742304</v>
      </c>
      <c r="N49" s="17">
        <f t="shared" si="40"/>
        <v>522721.02464996721</v>
      </c>
    </row>
    <row r="50" spans="3:14" x14ac:dyDescent="0.2">
      <c r="C50" s="35"/>
      <c r="D50" s="12" t="s">
        <v>15</v>
      </c>
      <c r="E50" s="7">
        <f>18.08%*E49</f>
        <v>105170.29183457256</v>
      </c>
      <c r="F50" s="7">
        <f t="shared" ref="F50:G50" si="41">18.08%*F49</f>
        <v>116339.87088891008</v>
      </c>
      <c r="G50" s="7">
        <f t="shared" si="41"/>
        <v>94507.961256714072</v>
      </c>
      <c r="H50" s="7" t="s">
        <v>9</v>
      </c>
      <c r="I50" s="7">
        <f>18.08%*I49</f>
        <v>100693.53520440172</v>
      </c>
      <c r="J50" s="18">
        <v>0</v>
      </c>
      <c r="L50" s="7">
        <f>18.08%*L49</f>
        <v>4476.7566301708366</v>
      </c>
      <c r="M50" s="7">
        <f t="shared" ref="M50:N50" si="42">18.08%*M49</f>
        <v>116339.87088891008</v>
      </c>
      <c r="N50" s="7">
        <f t="shared" si="42"/>
        <v>94507.961256714072</v>
      </c>
    </row>
    <row r="51" spans="3:14" x14ac:dyDescent="0.2">
      <c r="C51" s="36"/>
      <c r="D51" s="12" t="s">
        <v>16</v>
      </c>
      <c r="E51" s="17">
        <f t="shared" ref="E51:I51" si="43">E49+E50</f>
        <v>686864.38383995183</v>
      </c>
      <c r="F51" s="17">
        <f t="shared" si="43"/>
        <v>759812.60810633306</v>
      </c>
      <c r="G51" s="17">
        <f t="shared" si="43"/>
        <v>617228.98590668128</v>
      </c>
      <c r="H51" s="7"/>
      <c r="I51" s="17">
        <f t="shared" si="43"/>
        <v>657626.80514025199</v>
      </c>
      <c r="J51" s="18">
        <v>0</v>
      </c>
      <c r="L51" s="17">
        <f>L49+L50</f>
        <v>29237.578699699799</v>
      </c>
      <c r="M51" s="17">
        <f t="shared" ref="M51:N51" si="44">M49+M50</f>
        <v>759812.60810633306</v>
      </c>
      <c r="N51" s="17">
        <f t="shared" si="44"/>
        <v>617228.98590668128</v>
      </c>
    </row>
    <row r="52" spans="3:14" x14ac:dyDescent="0.2">
      <c r="C52" s="34" t="s">
        <v>22</v>
      </c>
      <c r="D52" s="4" t="s">
        <v>8</v>
      </c>
      <c r="E52" s="19">
        <v>115274.06849667504</v>
      </c>
      <c r="F52" s="19">
        <v>118732.29055157526</v>
      </c>
      <c r="G52" s="19">
        <v>122294.25926812255</v>
      </c>
      <c r="H52" s="7"/>
      <c r="I52" s="19"/>
      <c r="J52" s="19">
        <v>0</v>
      </c>
      <c r="L52" s="5">
        <f t="shared" si="1"/>
        <v>115274.06849667504</v>
      </c>
      <c r="M52" s="5">
        <f t="shared" si="1"/>
        <v>118732.29055157526</v>
      </c>
      <c r="N52" s="5">
        <f>G52</f>
        <v>122294.25926812255</v>
      </c>
    </row>
    <row r="53" spans="3:14" x14ac:dyDescent="0.2">
      <c r="C53" s="35"/>
      <c r="D53" s="4" t="s">
        <v>10</v>
      </c>
      <c r="E53" s="19"/>
      <c r="F53" s="19"/>
      <c r="G53" s="19"/>
      <c r="H53" s="7"/>
      <c r="I53" s="19">
        <f t="shared" ref="I53:I55" si="45">E53</f>
        <v>0</v>
      </c>
      <c r="J53" s="19"/>
      <c r="L53" s="5">
        <f t="shared" si="1"/>
        <v>0</v>
      </c>
      <c r="M53" s="5">
        <f t="shared" si="1"/>
        <v>0</v>
      </c>
      <c r="N53" s="5">
        <f>G53</f>
        <v>0</v>
      </c>
    </row>
    <row r="54" spans="3:14" x14ac:dyDescent="0.2">
      <c r="C54" s="35"/>
      <c r="D54" s="4" t="s">
        <v>11</v>
      </c>
      <c r="E54" s="19"/>
      <c r="F54" s="19"/>
      <c r="G54" s="19"/>
      <c r="H54" s="7"/>
      <c r="I54" s="19">
        <f t="shared" si="45"/>
        <v>0</v>
      </c>
      <c r="J54" s="19"/>
      <c r="L54" s="5">
        <f t="shared" si="1"/>
        <v>0</v>
      </c>
      <c r="M54" s="5">
        <f t="shared" si="1"/>
        <v>0</v>
      </c>
      <c r="N54" s="5">
        <f>G54</f>
        <v>0</v>
      </c>
    </row>
    <row r="55" spans="3:14" x14ac:dyDescent="0.2">
      <c r="C55" s="35"/>
      <c r="D55" s="4" t="s">
        <v>12</v>
      </c>
      <c r="E55" s="19"/>
      <c r="F55" s="19"/>
      <c r="G55" s="19"/>
      <c r="H55" s="7"/>
      <c r="I55" s="19">
        <f t="shared" si="45"/>
        <v>0</v>
      </c>
      <c r="J55" s="19"/>
      <c r="L55" s="5">
        <f t="shared" si="1"/>
        <v>0</v>
      </c>
      <c r="M55" s="5">
        <f t="shared" si="1"/>
        <v>0</v>
      </c>
      <c r="N55" s="5">
        <f>G55</f>
        <v>0</v>
      </c>
    </row>
    <row r="56" spans="3:14" x14ac:dyDescent="0.2">
      <c r="C56" s="35"/>
      <c r="D56" s="4" t="s">
        <v>13</v>
      </c>
      <c r="E56" s="19">
        <v>328059.02829443343</v>
      </c>
      <c r="F56" s="19">
        <v>305287.41016856796</v>
      </c>
      <c r="G56" s="19">
        <v>355335.75545673643</v>
      </c>
      <c r="H56" s="7"/>
      <c r="I56" s="19"/>
      <c r="J56" s="19"/>
      <c r="L56" s="5">
        <f t="shared" si="1"/>
        <v>328059.02829443343</v>
      </c>
      <c r="M56" s="5">
        <f t="shared" si="1"/>
        <v>305287.41016856796</v>
      </c>
      <c r="N56" s="5">
        <f>G56</f>
        <v>355335.75545673643</v>
      </c>
    </row>
    <row r="57" spans="3:14" x14ac:dyDescent="0.2">
      <c r="C57" s="35"/>
      <c r="D57" s="4" t="s">
        <v>14</v>
      </c>
      <c r="E57" s="20">
        <f t="shared" ref="E57:I57" si="46">SUM(E52:E56)</f>
        <v>443333.09679110849</v>
      </c>
      <c r="F57" s="20">
        <f>SUM(F52:F56)</f>
        <v>424019.70072014321</v>
      </c>
      <c r="G57" s="20">
        <f>SUM(G52:G56)</f>
        <v>477630.01472485898</v>
      </c>
      <c r="H57" s="7"/>
      <c r="I57" s="20">
        <f t="shared" si="46"/>
        <v>0</v>
      </c>
      <c r="J57" s="20"/>
      <c r="L57" s="20">
        <f>SUM(L52:L56)</f>
        <v>443333.09679110849</v>
      </c>
      <c r="M57" s="20">
        <f t="shared" ref="M57:N57" si="47">SUM(M52:M56)</f>
        <v>424019.70072014321</v>
      </c>
      <c r="N57" s="20">
        <f t="shared" si="47"/>
        <v>477630.01472485898</v>
      </c>
    </row>
    <row r="58" spans="3:14" x14ac:dyDescent="0.2">
      <c r="C58" s="35"/>
      <c r="D58" s="4" t="s">
        <v>15</v>
      </c>
      <c r="E58" s="19">
        <f t="shared" ref="E58:I58" si="48">18.08%*E57</f>
        <v>80154.623899832412</v>
      </c>
      <c r="F58" s="19">
        <f t="shared" si="48"/>
        <v>76662.761890201888</v>
      </c>
      <c r="G58" s="19">
        <f t="shared" si="48"/>
        <v>86355.506662254498</v>
      </c>
      <c r="H58" s="7"/>
      <c r="I58" s="19">
        <f t="shared" si="48"/>
        <v>0</v>
      </c>
      <c r="J58" s="19"/>
      <c r="L58" s="19">
        <f t="shared" ref="L58:N58" si="49">18.08%*L57</f>
        <v>80154.623899832412</v>
      </c>
      <c r="M58" s="19">
        <f t="shared" si="49"/>
        <v>76662.761890201888</v>
      </c>
      <c r="N58" s="19">
        <f t="shared" si="49"/>
        <v>86355.506662254498</v>
      </c>
    </row>
    <row r="59" spans="3:14" x14ac:dyDescent="0.2">
      <c r="C59" s="36"/>
      <c r="D59" s="4" t="s">
        <v>16</v>
      </c>
      <c r="E59" s="20">
        <f t="shared" ref="E59:I59" si="50">E57+E58</f>
        <v>523487.72069094091</v>
      </c>
      <c r="F59" s="20">
        <f t="shared" si="50"/>
        <v>500682.4626103451</v>
      </c>
      <c r="G59" s="20">
        <f t="shared" si="50"/>
        <v>563985.52138711349</v>
      </c>
      <c r="H59" s="7"/>
      <c r="I59" s="20">
        <f t="shared" si="50"/>
        <v>0</v>
      </c>
      <c r="J59" s="20"/>
      <c r="L59" s="20">
        <f t="shared" ref="L59:N59" si="51">L57+L58</f>
        <v>523487.72069094091</v>
      </c>
      <c r="M59" s="20">
        <f t="shared" si="51"/>
        <v>500682.4626103451</v>
      </c>
      <c r="N59" s="20">
        <f t="shared" si="51"/>
        <v>563985.52138711349</v>
      </c>
    </row>
    <row r="60" spans="3:14" x14ac:dyDescent="0.2">
      <c r="C60" s="34" t="s">
        <v>23</v>
      </c>
      <c r="D60" s="11" t="s">
        <v>8</v>
      </c>
      <c r="E60" s="21">
        <v>94074.771720820034</v>
      </c>
      <c r="F60" s="21">
        <v>96897.014872444619</v>
      </c>
      <c r="G60" s="21">
        <v>99803.925318617985</v>
      </c>
      <c r="H60" s="7"/>
      <c r="I60" s="21"/>
      <c r="J60" s="21"/>
      <c r="L60" s="5">
        <f t="shared" si="1"/>
        <v>94074.771720820034</v>
      </c>
      <c r="M60" s="5">
        <f t="shared" si="1"/>
        <v>96897.014872444619</v>
      </c>
      <c r="N60" s="5">
        <f>G60</f>
        <v>99803.925318617985</v>
      </c>
    </row>
    <row r="61" spans="3:14" x14ac:dyDescent="0.2">
      <c r="C61" s="35"/>
      <c r="D61" s="12" t="s">
        <v>10</v>
      </c>
      <c r="E61" s="21"/>
      <c r="F61" s="21"/>
      <c r="G61" s="21"/>
      <c r="H61" s="7"/>
      <c r="I61" s="21">
        <f t="shared" ref="I61:I63" si="52">E61</f>
        <v>0</v>
      </c>
      <c r="J61" s="21"/>
      <c r="L61" s="5">
        <f t="shared" si="1"/>
        <v>0</v>
      </c>
      <c r="M61" s="5">
        <f t="shared" si="1"/>
        <v>0</v>
      </c>
      <c r="N61" s="5">
        <f t="shared" ref="N61:N63" si="53">G61</f>
        <v>0</v>
      </c>
    </row>
    <row r="62" spans="3:14" x14ac:dyDescent="0.2">
      <c r="C62" s="35"/>
      <c r="D62" s="12" t="s">
        <v>11</v>
      </c>
      <c r="E62" s="21"/>
      <c r="F62" s="21"/>
      <c r="G62" s="21"/>
      <c r="H62" s="7"/>
      <c r="I62" s="21">
        <f t="shared" si="52"/>
        <v>0</v>
      </c>
      <c r="J62" s="21"/>
      <c r="L62" s="5">
        <f t="shared" si="1"/>
        <v>0</v>
      </c>
      <c r="M62" s="5">
        <f t="shared" si="1"/>
        <v>0</v>
      </c>
      <c r="N62" s="5">
        <f t="shared" si="53"/>
        <v>0</v>
      </c>
    </row>
    <row r="63" spans="3:14" x14ac:dyDescent="0.2">
      <c r="C63" s="35"/>
      <c r="D63" s="12" t="s">
        <v>12</v>
      </c>
      <c r="E63" s="21"/>
      <c r="F63" s="21"/>
      <c r="G63" s="21"/>
      <c r="H63" s="7"/>
      <c r="I63" s="21">
        <f t="shared" si="52"/>
        <v>0</v>
      </c>
      <c r="J63" s="21"/>
      <c r="L63" s="5">
        <f t="shared" si="1"/>
        <v>0</v>
      </c>
      <c r="M63" s="5">
        <f t="shared" si="1"/>
        <v>0</v>
      </c>
      <c r="N63" s="5">
        <f t="shared" si="53"/>
        <v>0</v>
      </c>
    </row>
    <row r="64" spans="3:14" x14ac:dyDescent="0.2">
      <c r="C64" s="35"/>
      <c r="D64" s="12" t="s">
        <v>13</v>
      </c>
      <c r="E64" s="21">
        <v>512677.01479558781</v>
      </c>
      <c r="F64" s="21">
        <v>558191.4032847964</v>
      </c>
      <c r="G64" s="21">
        <v>469759.10947654204</v>
      </c>
      <c r="H64" s="7"/>
      <c r="I64" s="21"/>
      <c r="J64" s="21"/>
      <c r="L64" s="5">
        <f>E64-I64</f>
        <v>512677.01479558781</v>
      </c>
      <c r="M64" s="5">
        <f t="shared" si="1"/>
        <v>558191.4032847964</v>
      </c>
      <c r="N64" s="5">
        <f>G64</f>
        <v>469759.10947654204</v>
      </c>
    </row>
    <row r="65" spans="3:14" x14ac:dyDescent="0.2">
      <c r="C65" s="35"/>
      <c r="D65" s="12" t="s">
        <v>14</v>
      </c>
      <c r="E65" s="22">
        <f t="shared" ref="E65:I65" si="54">SUM(E60:E64)</f>
        <v>606751.78651640785</v>
      </c>
      <c r="F65" s="22">
        <f t="shared" si="54"/>
        <v>655088.41815724107</v>
      </c>
      <c r="G65" s="22">
        <f t="shared" si="54"/>
        <v>569563.03479516006</v>
      </c>
      <c r="H65" s="7"/>
      <c r="I65" s="22">
        <f t="shared" si="54"/>
        <v>0</v>
      </c>
      <c r="J65" s="22"/>
      <c r="L65" s="22">
        <f t="shared" ref="L65:N65" si="55">SUM(L60:L64)</f>
        <v>606751.78651640785</v>
      </c>
      <c r="M65" s="22">
        <f t="shared" si="55"/>
        <v>655088.41815724107</v>
      </c>
      <c r="N65" s="22">
        <f t="shared" si="55"/>
        <v>569563.03479516006</v>
      </c>
    </row>
    <row r="66" spans="3:14" x14ac:dyDescent="0.2">
      <c r="C66" s="35"/>
      <c r="D66" s="12" t="s">
        <v>15</v>
      </c>
      <c r="E66" s="21">
        <f t="shared" ref="E66:G66" si="56">18.08%*E65</f>
        <v>109700.72300216653</v>
      </c>
      <c r="F66" s="21">
        <f t="shared" si="56"/>
        <v>118439.98600282917</v>
      </c>
      <c r="G66" s="21">
        <f t="shared" si="56"/>
        <v>102976.99669096494</v>
      </c>
      <c r="H66" s="7"/>
      <c r="I66" s="21">
        <f t="shared" ref="I66" si="57">18.08%*I65</f>
        <v>0</v>
      </c>
      <c r="J66" s="21"/>
      <c r="L66" s="21">
        <f t="shared" ref="L66:N66" si="58">18.08%*L65</f>
        <v>109700.72300216653</v>
      </c>
      <c r="M66" s="21">
        <f t="shared" si="58"/>
        <v>118439.98600282917</v>
      </c>
      <c r="N66" s="21">
        <f t="shared" si="58"/>
        <v>102976.99669096494</v>
      </c>
    </row>
    <row r="67" spans="3:14" x14ac:dyDescent="0.2">
      <c r="C67" s="36"/>
      <c r="D67" s="12" t="s">
        <v>16</v>
      </c>
      <c r="E67" s="22">
        <f t="shared" ref="E67:I67" si="59">E65+E66</f>
        <v>716452.50951857434</v>
      </c>
      <c r="F67" s="22">
        <f t="shared" si="59"/>
        <v>773528.40416007023</v>
      </c>
      <c r="G67" s="22">
        <f t="shared" si="59"/>
        <v>672540.03148612496</v>
      </c>
      <c r="H67" s="7"/>
      <c r="I67" s="22">
        <f t="shared" si="59"/>
        <v>0</v>
      </c>
      <c r="J67" s="22"/>
      <c r="K67" s="11"/>
      <c r="L67" s="22">
        <f t="shared" ref="L67:N67" si="60">L65+L66</f>
        <v>716452.50951857434</v>
      </c>
      <c r="M67" s="22">
        <f t="shared" si="60"/>
        <v>773528.40416007023</v>
      </c>
      <c r="N67" s="22">
        <f t="shared" si="60"/>
        <v>672540.03148612496</v>
      </c>
    </row>
    <row r="68" spans="3:14" x14ac:dyDescent="0.2">
      <c r="C68" s="34" t="s">
        <v>24</v>
      </c>
      <c r="D68" s="4" t="s">
        <v>8</v>
      </c>
      <c r="E68" s="19">
        <v>72875.474944965026</v>
      </c>
      <c r="F68" s="19">
        <v>75061.739193313959</v>
      </c>
      <c r="G68" s="19">
        <v>77313.59136911339</v>
      </c>
      <c r="H68" s="7"/>
      <c r="I68" s="19"/>
      <c r="J68" s="19"/>
      <c r="L68" s="5">
        <f t="shared" si="1"/>
        <v>72875.474944965026</v>
      </c>
      <c r="M68" s="5">
        <f t="shared" si="1"/>
        <v>75061.739193313959</v>
      </c>
      <c r="N68" s="5">
        <f>G68</f>
        <v>77313.59136911339</v>
      </c>
    </row>
    <row r="69" spans="3:14" x14ac:dyDescent="0.2">
      <c r="C69" s="35"/>
      <c r="D69" s="4" t="s">
        <v>10</v>
      </c>
      <c r="E69" s="19"/>
      <c r="F69" s="19"/>
      <c r="G69" s="19"/>
      <c r="H69" s="7"/>
      <c r="I69" s="19">
        <f t="shared" ref="I69:I71" si="61">E69</f>
        <v>0</v>
      </c>
      <c r="J69" s="19"/>
      <c r="L69" s="5">
        <f t="shared" ref="L69:M96" si="62">E69-I69</f>
        <v>0</v>
      </c>
      <c r="M69" s="5">
        <f t="shared" si="62"/>
        <v>0</v>
      </c>
      <c r="N69" s="5">
        <f>G69</f>
        <v>0</v>
      </c>
    </row>
    <row r="70" spans="3:14" x14ac:dyDescent="0.2">
      <c r="C70" s="35"/>
      <c r="D70" s="4" t="s">
        <v>11</v>
      </c>
      <c r="E70" s="19"/>
      <c r="F70" s="19"/>
      <c r="G70" s="19"/>
      <c r="H70" s="7"/>
      <c r="I70" s="19">
        <f t="shared" si="61"/>
        <v>0</v>
      </c>
      <c r="J70" s="19"/>
      <c r="L70" s="5">
        <f t="shared" si="62"/>
        <v>0</v>
      </c>
      <c r="M70" s="5">
        <f t="shared" si="62"/>
        <v>0</v>
      </c>
      <c r="N70" s="5">
        <f>G70</f>
        <v>0</v>
      </c>
    </row>
    <row r="71" spans="3:14" x14ac:dyDescent="0.2">
      <c r="C71" s="35"/>
      <c r="D71" s="4" t="s">
        <v>12</v>
      </c>
      <c r="E71" s="19"/>
      <c r="F71" s="19"/>
      <c r="G71" s="19"/>
      <c r="H71" s="7"/>
      <c r="I71" s="19">
        <f t="shared" si="61"/>
        <v>0</v>
      </c>
      <c r="J71" s="19"/>
      <c r="L71" s="5">
        <f t="shared" si="62"/>
        <v>0</v>
      </c>
      <c r="M71" s="5">
        <f t="shared" si="62"/>
        <v>0</v>
      </c>
      <c r="N71" s="5">
        <f>G71</f>
        <v>0</v>
      </c>
    </row>
    <row r="72" spans="3:14" x14ac:dyDescent="0.2">
      <c r="C72" s="35"/>
      <c r="D72" s="4" t="s">
        <v>13</v>
      </c>
      <c r="E72" s="19">
        <v>583855.59713197907</v>
      </c>
      <c r="F72" s="19">
        <v>511177.62011095416</v>
      </c>
      <c r="G72" s="19">
        <v>548126.42002061487</v>
      </c>
      <c r="H72" s="7"/>
      <c r="I72" s="19"/>
      <c r="J72" s="19"/>
      <c r="L72" s="5">
        <f t="shared" si="62"/>
        <v>583855.59713197907</v>
      </c>
      <c r="M72" s="5">
        <f t="shared" si="62"/>
        <v>511177.62011095416</v>
      </c>
      <c r="N72" s="5">
        <f>G72</f>
        <v>548126.42002061487</v>
      </c>
    </row>
    <row r="73" spans="3:14" x14ac:dyDescent="0.2">
      <c r="C73" s="35"/>
      <c r="D73" s="4" t="s">
        <v>14</v>
      </c>
      <c r="E73" s="20">
        <f t="shared" ref="E73:G73" si="63">SUM(E68:E72)</f>
        <v>656731.07207694405</v>
      </c>
      <c r="F73" s="20">
        <f t="shared" si="63"/>
        <v>586239.35930426815</v>
      </c>
      <c r="G73" s="20">
        <f t="shared" si="63"/>
        <v>625440.01138972829</v>
      </c>
      <c r="H73" s="7"/>
      <c r="I73" s="20">
        <f t="shared" ref="I73" si="64">SUM(I68:I72)</f>
        <v>0</v>
      </c>
      <c r="J73" s="20"/>
      <c r="L73" s="20">
        <f t="shared" ref="L73:N73" si="65">SUM(L68:L72)</f>
        <v>656731.07207694405</v>
      </c>
      <c r="M73" s="20">
        <f t="shared" si="65"/>
        <v>586239.35930426815</v>
      </c>
      <c r="N73" s="20">
        <f t="shared" si="65"/>
        <v>625440.01138972829</v>
      </c>
    </row>
    <row r="74" spans="3:14" x14ac:dyDescent="0.2">
      <c r="C74" s="35"/>
      <c r="D74" s="4" t="s">
        <v>15</v>
      </c>
      <c r="E74" s="19">
        <f t="shared" ref="E74:G74" si="66">18.08%*E73</f>
        <v>118736.97783151148</v>
      </c>
      <c r="F74" s="19">
        <f t="shared" si="66"/>
        <v>105992.07616221167</v>
      </c>
      <c r="G74" s="19">
        <f t="shared" si="66"/>
        <v>113079.55405926287</v>
      </c>
      <c r="H74" s="7"/>
      <c r="I74" s="19">
        <f t="shared" ref="I74" si="67">18.08%*I73</f>
        <v>0</v>
      </c>
      <c r="J74" s="19"/>
      <c r="L74" s="19">
        <f t="shared" ref="L74:N74" si="68">18.08%*L73</f>
        <v>118736.97783151148</v>
      </c>
      <c r="M74" s="19">
        <f t="shared" si="68"/>
        <v>105992.07616221167</v>
      </c>
      <c r="N74" s="19">
        <f t="shared" si="68"/>
        <v>113079.55405926287</v>
      </c>
    </row>
    <row r="75" spans="3:14" x14ac:dyDescent="0.2">
      <c r="C75" s="36"/>
      <c r="D75" s="4" t="s">
        <v>16</v>
      </c>
      <c r="E75" s="20">
        <f t="shared" ref="E75:G75" si="69">E73+E74</f>
        <v>775468.04990845558</v>
      </c>
      <c r="F75" s="20">
        <f t="shared" si="69"/>
        <v>692231.43546647986</v>
      </c>
      <c r="G75" s="20">
        <f t="shared" si="69"/>
        <v>738519.56544899114</v>
      </c>
      <c r="H75" s="7"/>
      <c r="I75" s="20">
        <f t="shared" ref="I75" si="70">I73+I74</f>
        <v>0</v>
      </c>
      <c r="J75" s="20"/>
      <c r="L75" s="20">
        <f t="shared" ref="L75:N75" si="71">L73+L74</f>
        <v>775468.04990845558</v>
      </c>
      <c r="M75" s="20">
        <f t="shared" si="71"/>
        <v>692231.43546647986</v>
      </c>
      <c r="N75" s="20">
        <f t="shared" si="71"/>
        <v>738519.56544899114</v>
      </c>
    </row>
    <row r="76" spans="3:14" x14ac:dyDescent="0.2">
      <c r="C76" s="34" t="s">
        <v>25</v>
      </c>
      <c r="D76" s="11" t="s">
        <v>8</v>
      </c>
      <c r="E76" s="21">
        <v>52691.355863740013</v>
      </c>
      <c r="F76" s="21">
        <v>54272.096539652208</v>
      </c>
      <c r="G76" s="21">
        <v>55900.259435841785</v>
      </c>
      <c r="H76" s="7"/>
      <c r="I76" s="21"/>
      <c r="J76" s="21"/>
      <c r="L76" s="5">
        <f t="shared" si="62"/>
        <v>52691.355863740013</v>
      </c>
      <c r="M76" s="5">
        <f t="shared" si="62"/>
        <v>54272.096539652208</v>
      </c>
      <c r="N76" s="5">
        <f>G76</f>
        <v>55900.259435841785</v>
      </c>
    </row>
    <row r="77" spans="3:14" x14ac:dyDescent="0.2">
      <c r="C77" s="35"/>
      <c r="D77" s="12" t="s">
        <v>10</v>
      </c>
      <c r="E77" s="21"/>
      <c r="F77" s="21"/>
      <c r="G77" s="21"/>
      <c r="H77" s="7"/>
      <c r="I77" s="21">
        <f t="shared" ref="I77:I79" si="72">E77</f>
        <v>0</v>
      </c>
      <c r="J77" s="21"/>
      <c r="L77" s="5">
        <f t="shared" si="62"/>
        <v>0</v>
      </c>
      <c r="M77" s="5">
        <f t="shared" si="62"/>
        <v>0</v>
      </c>
      <c r="N77" s="5">
        <f>G77</f>
        <v>0</v>
      </c>
    </row>
    <row r="78" spans="3:14" x14ac:dyDescent="0.2">
      <c r="C78" s="35"/>
      <c r="D78" s="12" t="s">
        <v>11</v>
      </c>
      <c r="E78" s="21"/>
      <c r="F78" s="21"/>
      <c r="G78" s="21"/>
      <c r="H78" s="7"/>
      <c r="I78" s="21">
        <f t="shared" si="72"/>
        <v>0</v>
      </c>
      <c r="J78" s="21"/>
      <c r="L78" s="5">
        <f t="shared" si="62"/>
        <v>0</v>
      </c>
      <c r="M78" s="5">
        <f t="shared" si="62"/>
        <v>0</v>
      </c>
      <c r="N78" s="5">
        <f>G78</f>
        <v>0</v>
      </c>
    </row>
    <row r="79" spans="3:14" x14ac:dyDescent="0.2">
      <c r="C79" s="35"/>
      <c r="D79" s="12" t="s">
        <v>12</v>
      </c>
      <c r="E79" s="21"/>
      <c r="F79" s="21"/>
      <c r="G79" s="21"/>
      <c r="H79" s="7"/>
      <c r="I79" s="21">
        <f t="shared" si="72"/>
        <v>0</v>
      </c>
      <c r="J79" s="21"/>
      <c r="L79" s="5">
        <f t="shared" si="62"/>
        <v>0</v>
      </c>
      <c r="M79" s="5">
        <f t="shared" si="62"/>
        <v>0</v>
      </c>
      <c r="N79" s="5">
        <f>G79</f>
        <v>0</v>
      </c>
    </row>
    <row r="80" spans="3:14" x14ac:dyDescent="0.2">
      <c r="C80" s="35"/>
      <c r="D80" s="12" t="s">
        <v>13</v>
      </c>
      <c r="E80" s="21">
        <v>325182.37410071946</v>
      </c>
      <c r="F80" s="21">
        <v>264632.01438848919</v>
      </c>
      <c r="G80" s="21">
        <v>280525.29976019182</v>
      </c>
      <c r="H80" s="7"/>
      <c r="I80" s="21"/>
      <c r="J80" s="21"/>
      <c r="L80" s="5">
        <f t="shared" si="62"/>
        <v>325182.37410071946</v>
      </c>
      <c r="M80" s="5">
        <f t="shared" si="62"/>
        <v>264632.01438848919</v>
      </c>
      <c r="N80" s="5">
        <f>G80</f>
        <v>280525.29976019182</v>
      </c>
    </row>
    <row r="81" spans="3:14" x14ac:dyDescent="0.2">
      <c r="C81" s="35"/>
      <c r="D81" s="12" t="s">
        <v>14</v>
      </c>
      <c r="E81" s="22">
        <f t="shared" ref="E81:G81" si="73">SUM(E76:E80)</f>
        <v>377873.72996445949</v>
      </c>
      <c r="F81" s="22">
        <f t="shared" si="73"/>
        <v>318904.1109281414</v>
      </c>
      <c r="G81" s="22">
        <f t="shared" si="73"/>
        <v>336425.55919603363</v>
      </c>
      <c r="H81" s="7"/>
      <c r="I81" s="22">
        <f t="shared" ref="I81" si="74">SUM(I76:I80)</f>
        <v>0</v>
      </c>
      <c r="J81" s="22"/>
      <c r="L81" s="22">
        <f t="shared" ref="L81:N81" si="75">SUM(L76:L80)</f>
        <v>377873.72996445949</v>
      </c>
      <c r="M81" s="22">
        <f t="shared" si="75"/>
        <v>318904.1109281414</v>
      </c>
      <c r="N81" s="22">
        <f t="shared" si="75"/>
        <v>336425.55919603363</v>
      </c>
    </row>
    <row r="82" spans="3:14" x14ac:dyDescent="0.2">
      <c r="C82" s="35"/>
      <c r="D82" s="12" t="s">
        <v>15</v>
      </c>
      <c r="E82" s="21">
        <f t="shared" ref="E82:G82" si="76">18.08%*E81</f>
        <v>68319.570377574273</v>
      </c>
      <c r="F82" s="21">
        <f t="shared" si="76"/>
        <v>57657.863255807963</v>
      </c>
      <c r="G82" s="21">
        <f t="shared" si="76"/>
        <v>60825.741102642874</v>
      </c>
      <c r="H82" s="7"/>
      <c r="I82" s="21">
        <f t="shared" ref="I82" si="77">18.08%*I81</f>
        <v>0</v>
      </c>
      <c r="J82" s="21"/>
      <c r="L82" s="21">
        <f t="shared" ref="L82:N82" si="78">18.08%*L81</f>
        <v>68319.570377574273</v>
      </c>
      <c r="M82" s="21">
        <f t="shared" si="78"/>
        <v>57657.863255807963</v>
      </c>
      <c r="N82" s="21">
        <f t="shared" si="78"/>
        <v>60825.741102642874</v>
      </c>
    </row>
    <row r="83" spans="3:14" x14ac:dyDescent="0.2">
      <c r="C83" s="36"/>
      <c r="D83" s="12" t="s">
        <v>16</v>
      </c>
      <c r="E83" s="22">
        <f t="shared" ref="E83:I83" si="79">E81+E82</f>
        <v>446193.30034203373</v>
      </c>
      <c r="F83" s="22">
        <f t="shared" si="79"/>
        <v>376561.97418394935</v>
      </c>
      <c r="G83" s="22">
        <f t="shared" si="79"/>
        <v>397251.30029867648</v>
      </c>
      <c r="H83" s="23"/>
      <c r="I83" s="22">
        <f t="shared" si="79"/>
        <v>0</v>
      </c>
      <c r="J83" s="22"/>
      <c r="L83" s="22">
        <f t="shared" ref="L83:N83" si="80">L81+L82</f>
        <v>446193.30034203373</v>
      </c>
      <c r="M83" s="22">
        <f t="shared" si="80"/>
        <v>376561.97418394935</v>
      </c>
      <c r="N83" s="22">
        <f t="shared" si="80"/>
        <v>397251.30029867648</v>
      </c>
    </row>
    <row r="84" spans="3:14" x14ac:dyDescent="0.2">
      <c r="C84" s="34" t="s">
        <v>26</v>
      </c>
      <c r="D84" s="4" t="s">
        <v>8</v>
      </c>
      <c r="E84" s="19">
        <v>85522.519746200007</v>
      </c>
      <c r="F84" s="19">
        <v>88088.195338586025</v>
      </c>
      <c r="G84" s="19">
        <v>90730.841198743583</v>
      </c>
      <c r="H84" s="7"/>
      <c r="I84" s="19"/>
      <c r="J84" s="19"/>
      <c r="L84" s="5">
        <f t="shared" si="62"/>
        <v>85522.519746200007</v>
      </c>
      <c r="M84" s="5">
        <f t="shared" si="62"/>
        <v>88088.195338586025</v>
      </c>
      <c r="N84" s="5">
        <f>G84</f>
        <v>90730.841198743583</v>
      </c>
    </row>
    <row r="85" spans="3:14" x14ac:dyDescent="0.2">
      <c r="C85" s="35"/>
      <c r="D85" s="4" t="s">
        <v>10</v>
      </c>
      <c r="E85" s="19"/>
      <c r="F85" s="19"/>
      <c r="G85" s="19"/>
      <c r="H85" s="7"/>
      <c r="I85" s="19"/>
      <c r="J85" s="19"/>
      <c r="L85" s="5">
        <f t="shared" si="62"/>
        <v>0</v>
      </c>
      <c r="M85" s="5">
        <f t="shared" si="62"/>
        <v>0</v>
      </c>
      <c r="N85" s="5">
        <f>G85</f>
        <v>0</v>
      </c>
    </row>
    <row r="86" spans="3:14" x14ac:dyDescent="0.2">
      <c r="C86" s="35"/>
      <c r="D86" s="4" t="s">
        <v>11</v>
      </c>
      <c r="E86" s="19"/>
      <c r="F86" s="19"/>
      <c r="G86" s="19"/>
      <c r="H86" s="7"/>
      <c r="I86" s="19"/>
      <c r="J86" s="19"/>
      <c r="L86" s="5">
        <f t="shared" si="62"/>
        <v>0</v>
      </c>
      <c r="M86" s="5">
        <f t="shared" si="62"/>
        <v>0</v>
      </c>
      <c r="N86" s="5">
        <f>G86</f>
        <v>0</v>
      </c>
    </row>
    <row r="87" spans="3:14" x14ac:dyDescent="0.2">
      <c r="C87" s="35"/>
      <c r="D87" s="4" t="s">
        <v>12</v>
      </c>
      <c r="E87" s="19"/>
      <c r="F87" s="19"/>
      <c r="G87" s="19"/>
      <c r="H87" s="7"/>
      <c r="I87" s="19"/>
      <c r="J87" s="19"/>
      <c r="L87" s="5">
        <f t="shared" si="62"/>
        <v>0</v>
      </c>
      <c r="M87" s="5">
        <f t="shared" si="62"/>
        <v>0</v>
      </c>
      <c r="N87" s="5">
        <f>G87</f>
        <v>0</v>
      </c>
    </row>
    <row r="88" spans="3:14" x14ac:dyDescent="0.2">
      <c r="C88" s="35"/>
      <c r="D88" s="4" t="s">
        <v>13</v>
      </c>
      <c r="E88" s="19">
        <v>770417.82915156789</v>
      </c>
      <c r="F88" s="19">
        <v>741274.93558153452</v>
      </c>
      <c r="G88" s="19">
        <v>805626.89795167139</v>
      </c>
      <c r="H88" s="7"/>
      <c r="I88" s="19"/>
      <c r="J88" s="19"/>
      <c r="L88" s="5">
        <f t="shared" si="62"/>
        <v>770417.82915156789</v>
      </c>
      <c r="M88" s="5">
        <f t="shared" si="62"/>
        <v>741274.93558153452</v>
      </c>
      <c r="N88" s="5">
        <f>G88</f>
        <v>805626.89795167139</v>
      </c>
    </row>
    <row r="89" spans="3:14" x14ac:dyDescent="0.2">
      <c r="C89" s="35"/>
      <c r="D89" s="4" t="s">
        <v>14</v>
      </c>
      <c r="E89" s="20">
        <f>SUM(E84:E88)</f>
        <v>855940.34889776795</v>
      </c>
      <c r="F89" s="20">
        <f t="shared" ref="F89:G89" si="81">SUM(F84:F88)</f>
        <v>829363.13092012051</v>
      </c>
      <c r="G89" s="20">
        <f t="shared" si="81"/>
        <v>896357.73915041494</v>
      </c>
      <c r="H89" s="7"/>
      <c r="I89" s="20">
        <f t="shared" ref="I89" si="82">SUM(I84:I88)</f>
        <v>0</v>
      </c>
      <c r="J89" s="20"/>
      <c r="L89" s="20">
        <f t="shared" ref="L89:N89" si="83">SUM(L84:L88)</f>
        <v>855940.34889776795</v>
      </c>
      <c r="M89" s="20">
        <f t="shared" si="83"/>
        <v>829363.13092012051</v>
      </c>
      <c r="N89" s="20">
        <f t="shared" si="83"/>
        <v>896357.73915041494</v>
      </c>
    </row>
    <row r="90" spans="3:14" x14ac:dyDescent="0.2">
      <c r="C90" s="35"/>
      <c r="D90" s="4" t="s">
        <v>15</v>
      </c>
      <c r="E90" s="19">
        <f t="shared" ref="E90:G90" si="84">18.08%*E89</f>
        <v>154754.01508071643</v>
      </c>
      <c r="F90" s="19">
        <f t="shared" si="84"/>
        <v>149948.85407035777</v>
      </c>
      <c r="G90" s="19">
        <f t="shared" si="84"/>
        <v>162061.479238395</v>
      </c>
      <c r="H90" s="7"/>
      <c r="I90" s="19">
        <f t="shared" ref="I90" si="85">18.08%*I89</f>
        <v>0</v>
      </c>
      <c r="J90" s="19"/>
      <c r="L90" s="19">
        <f t="shared" ref="L90:N90" si="86">18.08%*L89</f>
        <v>154754.01508071643</v>
      </c>
      <c r="M90" s="19">
        <f t="shared" si="86"/>
        <v>149948.85407035777</v>
      </c>
      <c r="N90" s="19">
        <f t="shared" si="86"/>
        <v>162061.479238395</v>
      </c>
    </row>
    <row r="91" spans="3:14" x14ac:dyDescent="0.2">
      <c r="C91" s="36"/>
      <c r="D91" s="4" t="s">
        <v>16</v>
      </c>
      <c r="E91" s="20">
        <f>E89+E90</f>
        <v>1010694.3639784844</v>
      </c>
      <c r="F91" s="20">
        <f t="shared" ref="F91:I91" si="87">F89+F90</f>
        <v>979311.98499047826</v>
      </c>
      <c r="G91" s="20">
        <f t="shared" si="87"/>
        <v>1058419.2183888098</v>
      </c>
      <c r="H91" s="7"/>
      <c r="I91" s="19">
        <f t="shared" si="87"/>
        <v>0</v>
      </c>
      <c r="J91" s="19"/>
      <c r="L91" s="20">
        <f t="shared" ref="L91:N91" si="88">L89+L90</f>
        <v>1010694.3639784844</v>
      </c>
      <c r="M91" s="20">
        <f t="shared" si="88"/>
        <v>979311.98499047826</v>
      </c>
      <c r="N91" s="20">
        <f t="shared" si="88"/>
        <v>1058419.2183888098</v>
      </c>
    </row>
    <row r="92" spans="3:14" x14ac:dyDescent="0.2">
      <c r="C92" s="34" t="s">
        <v>27</v>
      </c>
      <c r="D92" s="11" t="s">
        <v>8</v>
      </c>
      <c r="E92" s="21">
        <v>85522.519746200007</v>
      </c>
      <c r="F92" s="21">
        <v>88088.195338586025</v>
      </c>
      <c r="G92" s="21">
        <v>90730.841198743583</v>
      </c>
      <c r="H92" s="7"/>
      <c r="I92" s="21"/>
      <c r="J92" s="21"/>
      <c r="L92" s="5">
        <f t="shared" si="62"/>
        <v>85522.519746200007</v>
      </c>
      <c r="M92" s="5">
        <f t="shared" si="62"/>
        <v>88088.195338586025</v>
      </c>
      <c r="N92" s="5">
        <f>G92</f>
        <v>90730.841198743583</v>
      </c>
    </row>
    <row r="93" spans="3:14" x14ac:dyDescent="0.2">
      <c r="C93" s="35"/>
      <c r="D93" s="12" t="s">
        <v>10</v>
      </c>
      <c r="E93" s="21"/>
      <c r="F93" s="21"/>
      <c r="G93" s="21"/>
      <c r="H93" s="7"/>
      <c r="I93" s="21"/>
      <c r="J93" s="21"/>
      <c r="L93" s="5">
        <f t="shared" si="62"/>
        <v>0</v>
      </c>
      <c r="M93" s="5">
        <f t="shared" si="62"/>
        <v>0</v>
      </c>
      <c r="N93" s="5">
        <f>G93</f>
        <v>0</v>
      </c>
    </row>
    <row r="94" spans="3:14" x14ac:dyDescent="0.2">
      <c r="C94" s="35"/>
      <c r="D94" s="12" t="s">
        <v>11</v>
      </c>
      <c r="E94" s="21"/>
      <c r="F94" s="21"/>
      <c r="G94" s="21"/>
      <c r="H94" s="7"/>
      <c r="I94" s="21"/>
      <c r="J94" s="21"/>
      <c r="L94" s="5">
        <f t="shared" si="62"/>
        <v>0</v>
      </c>
      <c r="M94" s="5">
        <f t="shared" si="62"/>
        <v>0</v>
      </c>
      <c r="N94" s="5">
        <f>G94</f>
        <v>0</v>
      </c>
    </row>
    <row r="95" spans="3:14" x14ac:dyDescent="0.2">
      <c r="C95" s="35"/>
      <c r="D95" s="12" t="s">
        <v>12</v>
      </c>
      <c r="E95" s="21"/>
      <c r="F95" s="21"/>
      <c r="G95" s="21"/>
      <c r="H95" s="7"/>
      <c r="I95" s="21"/>
      <c r="J95" s="21"/>
      <c r="L95" s="5">
        <f t="shared" si="62"/>
        <v>0</v>
      </c>
      <c r="M95" s="5">
        <f t="shared" si="62"/>
        <v>0</v>
      </c>
      <c r="N95" s="5">
        <f>G95</f>
        <v>0</v>
      </c>
    </row>
    <row r="96" spans="3:14" x14ac:dyDescent="0.2">
      <c r="C96" s="35"/>
      <c r="D96" s="12" t="s">
        <v>13</v>
      </c>
      <c r="E96" s="21">
        <v>787038.66058048012</v>
      </c>
      <c r="F96" s="21">
        <v>879695.30337410059</v>
      </c>
      <c r="G96" s="21">
        <v>937835.67563682725</v>
      </c>
      <c r="H96" s="7"/>
      <c r="I96" s="21"/>
      <c r="J96" s="21"/>
      <c r="L96" s="5">
        <f>E96-I96</f>
        <v>787038.66058048012</v>
      </c>
      <c r="M96" s="5">
        <f t="shared" si="62"/>
        <v>879695.30337410059</v>
      </c>
      <c r="N96" s="5">
        <f>G96</f>
        <v>937835.67563682725</v>
      </c>
    </row>
    <row r="97" spans="3:14" x14ac:dyDescent="0.2">
      <c r="C97" s="35"/>
      <c r="D97" s="12" t="s">
        <v>14</v>
      </c>
      <c r="E97" s="22">
        <f t="shared" ref="E97:I97" si="89">SUM(E92:E96)</f>
        <v>872561.18032668019</v>
      </c>
      <c r="F97" s="22">
        <f t="shared" si="89"/>
        <v>967783.49871268659</v>
      </c>
      <c r="G97" s="22">
        <f t="shared" si="89"/>
        <v>1028566.5168355708</v>
      </c>
      <c r="H97" s="7"/>
      <c r="I97" s="21">
        <f t="shared" si="89"/>
        <v>0</v>
      </c>
      <c r="J97" s="21"/>
      <c r="L97" s="22">
        <f t="shared" ref="L97:N97" si="90">SUM(L92:L96)</f>
        <v>872561.18032668019</v>
      </c>
      <c r="M97" s="22">
        <f t="shared" si="90"/>
        <v>967783.49871268659</v>
      </c>
      <c r="N97" s="22">
        <f t="shared" si="90"/>
        <v>1028566.5168355708</v>
      </c>
    </row>
    <row r="98" spans="3:14" x14ac:dyDescent="0.2">
      <c r="C98" s="35"/>
      <c r="D98" s="12" t="s">
        <v>15</v>
      </c>
      <c r="E98" s="21">
        <f t="shared" ref="E98:G98" si="91">18.08%*E97</f>
        <v>157759.06140306377</v>
      </c>
      <c r="F98" s="21">
        <f t="shared" si="91"/>
        <v>174975.25656725373</v>
      </c>
      <c r="G98" s="21">
        <f t="shared" si="91"/>
        <v>185964.82624387118</v>
      </c>
      <c r="H98" s="7"/>
      <c r="I98" s="21">
        <f t="shared" ref="I98" si="92">18.08%*I97</f>
        <v>0</v>
      </c>
      <c r="J98" s="21"/>
      <c r="L98" s="21">
        <f t="shared" ref="L98:N98" si="93">18.08%*L97</f>
        <v>157759.06140306377</v>
      </c>
      <c r="M98" s="21">
        <f t="shared" si="93"/>
        <v>174975.25656725373</v>
      </c>
      <c r="N98" s="21">
        <f t="shared" si="93"/>
        <v>185964.82624387118</v>
      </c>
    </row>
    <row r="99" spans="3:14" x14ac:dyDescent="0.2">
      <c r="C99" s="36"/>
      <c r="D99" s="12" t="s">
        <v>16</v>
      </c>
      <c r="E99" s="22">
        <f t="shared" ref="E99:I99" si="94">E97+E98</f>
        <v>1030320.241729744</v>
      </c>
      <c r="F99" s="22">
        <f t="shared" si="94"/>
        <v>1142758.7552799403</v>
      </c>
      <c r="G99" s="22">
        <f t="shared" si="94"/>
        <v>1214531.3430794419</v>
      </c>
      <c r="H99" s="7"/>
      <c r="I99" s="21">
        <f t="shared" si="94"/>
        <v>0</v>
      </c>
      <c r="J99" s="21"/>
      <c r="L99" s="22">
        <f t="shared" ref="L99:N99" si="95">L97+L98</f>
        <v>1030320.241729744</v>
      </c>
      <c r="M99" s="22">
        <f t="shared" si="95"/>
        <v>1142758.7552799403</v>
      </c>
      <c r="N99" s="22">
        <f t="shared" si="95"/>
        <v>1214531.3430794419</v>
      </c>
    </row>
    <row r="100" spans="3:14" x14ac:dyDescent="0.2">
      <c r="C100" s="24" t="s">
        <v>28</v>
      </c>
      <c r="D100" s="24"/>
      <c r="E100" s="25">
        <f>E11+E19+E27+E35+E43+E51+E59+E67+E75+E83+E91+E99</f>
        <v>9916728.6769881248</v>
      </c>
      <c r="F100" s="25">
        <f t="shared" ref="F100:G100" si="96">F11+F19+F27+F35+F43+F51+F59+F67+F75+F83+F91+F99</f>
        <v>10168561.553343102</v>
      </c>
      <c r="G100" s="25">
        <f t="shared" si="96"/>
        <v>9750143.3599441107</v>
      </c>
      <c r="H100" s="7"/>
      <c r="I100" s="25">
        <f>I11+I19+I27+I35+I43+I51+I59+I67+I75+I83+I91+I99</f>
        <v>5376548.5570803536</v>
      </c>
      <c r="J100" s="25">
        <f>J11+J19+J27+J35+J43+J51+J59+J67+J75+J83+J91+J99</f>
        <v>2543142.5294578392</v>
      </c>
      <c r="L100" s="25">
        <f t="shared" ref="L100:N100" si="97">L11+L19+L27+L35+L43+L51+L59+L67+L75+L83+L91+L99</f>
        <v>4540180.1199077731</v>
      </c>
      <c r="M100" s="25">
        <f>M11+M19+M27+M35+M43+M51+M59+M67+M75+M83+M91+M99</f>
        <v>7625419.0238852631</v>
      </c>
      <c r="N100" s="25">
        <f t="shared" si="97"/>
        <v>9750143.3599441107</v>
      </c>
    </row>
    <row r="101" spans="3:14" x14ac:dyDescent="0.2">
      <c r="H101" s="7"/>
    </row>
    <row r="102" spans="3:14" x14ac:dyDescent="0.2">
      <c r="C102" t="s">
        <v>29</v>
      </c>
      <c r="E102" s="26">
        <v>9916733.1396530829</v>
      </c>
      <c r="F102" s="26">
        <v>10168558.980924247</v>
      </c>
      <c r="G102" s="26">
        <v>9750144.4699081946</v>
      </c>
      <c r="H102" s="7"/>
      <c r="I102" s="27"/>
      <c r="J102" s="27"/>
      <c r="L102" s="27"/>
      <c r="M102" s="27"/>
      <c r="N102" s="27"/>
    </row>
    <row r="103" spans="3:14" x14ac:dyDescent="0.2">
      <c r="E103" s="28">
        <v>9916733</v>
      </c>
      <c r="F103" s="29">
        <v>10168559</v>
      </c>
      <c r="G103" s="29">
        <v>9750144</v>
      </c>
      <c r="H103" s="7"/>
    </row>
    <row r="104" spans="3:14" x14ac:dyDescent="0.2">
      <c r="C104" t="s">
        <v>30</v>
      </c>
      <c r="E104" s="30">
        <f>E102-E100</f>
        <v>4.4626649580895901</v>
      </c>
      <c r="F104" s="30">
        <f t="shared" ref="F104:G104" si="98">F102-F100</f>
        <v>-2.5724188555032015</v>
      </c>
      <c r="G104" s="30">
        <f t="shared" si="98"/>
        <v>1.1099640838801861</v>
      </c>
      <c r="H104" s="7"/>
    </row>
    <row r="105" spans="3:14" x14ac:dyDescent="0.2">
      <c r="H105" s="7"/>
    </row>
    <row r="106" spans="3:14" x14ac:dyDescent="0.2">
      <c r="C106" t="s">
        <v>31</v>
      </c>
      <c r="E106" s="29">
        <v>4540183</v>
      </c>
      <c r="F106" s="29">
        <v>7625416</v>
      </c>
      <c r="G106" s="29">
        <v>9750144</v>
      </c>
      <c r="H106" s="31"/>
    </row>
    <row r="107" spans="3:14" x14ac:dyDescent="0.2">
      <c r="H107" s="31"/>
    </row>
    <row r="108" spans="3:14" x14ac:dyDescent="0.2">
      <c r="C108" t="s">
        <v>32</v>
      </c>
      <c r="E108" s="32">
        <f>E103-E106</f>
        <v>5376550</v>
      </c>
      <c r="F108" s="32">
        <f>F103-F106</f>
        <v>2543143</v>
      </c>
      <c r="G108" s="33">
        <f t="shared" ref="G108" si="99">G103-G106</f>
        <v>0</v>
      </c>
      <c r="H108" s="31"/>
    </row>
    <row r="109" spans="3:14" x14ac:dyDescent="0.2">
      <c r="H109" s="31"/>
      <c r="J109" s="27"/>
      <c r="L109" s="27"/>
      <c r="M109" s="27"/>
      <c r="N109" s="27"/>
    </row>
    <row r="110" spans="3:14" x14ac:dyDescent="0.2">
      <c r="H110" s="31"/>
    </row>
  </sheetData>
  <mergeCells count="14">
    <mergeCell ref="C92:C99"/>
    <mergeCell ref="L2:N2"/>
    <mergeCell ref="C44:C51"/>
    <mergeCell ref="C52:C59"/>
    <mergeCell ref="C60:C67"/>
    <mergeCell ref="C68:C75"/>
    <mergeCell ref="C76:C83"/>
    <mergeCell ref="C84:C91"/>
    <mergeCell ref="I2:J2"/>
    <mergeCell ref="C4:C11"/>
    <mergeCell ref="C12:C19"/>
    <mergeCell ref="C20:C27"/>
    <mergeCell ref="C28:C35"/>
    <mergeCell ref="C36:C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1A41C4F6959643A27EB33D4D725CCF" ma:contentTypeVersion="18" ma:contentTypeDescription="Create a new document." ma:contentTypeScope="" ma:versionID="9040904aab9b5055037d00dc28c4a27d">
  <xsd:schema xmlns:xsd="http://www.w3.org/2001/XMLSchema" xmlns:xs="http://www.w3.org/2001/XMLSchema" xmlns:p="http://schemas.microsoft.com/office/2006/metadata/properties" xmlns:ns2="21a7410a-28dc-43ed-9b3b-2e671a598831" xmlns:ns3="b49f55ad-cf05-4ef5-8175-4569151bd495" targetNamespace="http://schemas.microsoft.com/office/2006/metadata/properties" ma:root="true" ma:fieldsID="ddca827df87e5f435d16f6254e7d0994" ns2:_="" ns3:_="">
    <xsd:import namespace="21a7410a-28dc-43ed-9b3b-2e671a598831"/>
    <xsd:import namespace="b49f55ad-cf05-4ef5-8175-4569151bd4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7410a-28dc-43ed-9b3b-2e671a598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c4d0e5-96e6-4b00-b7ef-9c0a071a62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f55ad-cf05-4ef5-8175-4569151bd49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ae95be6-62c7-45cb-889a-e95563488dd4}" ma:internalName="TaxCatchAll" ma:showField="CatchAllData" ma:web="b49f55ad-cf05-4ef5-8175-4569151bd4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9f55ad-cf05-4ef5-8175-4569151bd495" xsi:nil="true"/>
    <lcf76f155ced4ddcb4097134ff3c332f xmlns="21a7410a-28dc-43ed-9b3b-2e671a5988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88B28A-C146-4865-9472-3B8FBA671A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7410a-28dc-43ed-9b3b-2e671a598831"/>
    <ds:schemaRef ds:uri="b49f55ad-cf05-4ef5-8175-4569151bd4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44EAC0-33A7-409D-9D26-16707A4DD548}">
  <ds:schemaRefs>
    <ds:schemaRef ds:uri="http://schemas.microsoft.com/office/2006/metadata/properties"/>
    <ds:schemaRef ds:uri="http://schemas.microsoft.com/office/infopath/2007/PartnerControls"/>
    <ds:schemaRef ds:uri="b49f55ad-cf05-4ef5-8175-4569151bd495"/>
    <ds:schemaRef ds:uri="21a7410a-28dc-43ed-9b3b-2e671a598831"/>
  </ds:schemaRefs>
</ds:datastoreItem>
</file>

<file path=customXml/itemProps3.xml><?xml version="1.0" encoding="utf-8"?>
<ds:datastoreItem xmlns:ds="http://schemas.openxmlformats.org/officeDocument/2006/customXml" ds:itemID="{BC9548FF-A381-4C39-9F19-032925CAF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Jack Shangraw</cp:lastModifiedBy>
  <dcterms:created xsi:type="dcterms:W3CDTF">2024-05-06T07:28:33Z</dcterms:created>
  <dcterms:modified xsi:type="dcterms:W3CDTF">2024-10-15T18:39:12Z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0x010100B51A41C4F6959643A27EB33D4D725CCF</vt:lpwstr>
  </property>
</Properties>
</file>