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alariaconsortiumorg.sharepoint.com/Projects/S3/PD/01 Planning &amp; Management/05 Donors/GiveWell/Grant Requests/24-11 Mozambique/"/>
    </mc:Choice>
  </mc:AlternateContent>
  <xr:revisionPtr revIDLastSave="336" documentId="8_{AB8A3557-1AFA-476A-A6E9-A6B049F50438}" xr6:coauthVersionLast="47" xr6:coauthVersionMax="47" xr10:uidLastSave="{B3B066DC-B234-4724-BD4F-EDE7ADE125DD}"/>
  <bookViews>
    <workbookView xWindow="-110" yWindow="-110" windowWidth="19420" windowHeight="10300" xr2:uid="{00000000-000D-0000-FFFF-FFFF00000000}"/>
  </bookViews>
  <sheets>
    <sheet name="Summary 2025-27" sheetId="1" r:id="rId1"/>
    <sheet name="2025_26 Budget" sheetId="41" r:id="rId2"/>
    <sheet name="2026_27 Budget" sheetId="4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1" l="1"/>
  <c r="C3" i="1" l="1"/>
  <c r="B8" i="41" l="1"/>
  <c r="C26" i="1" l="1"/>
  <c r="C27" i="1"/>
  <c r="C28" i="1"/>
  <c r="B43" i="1" l="1"/>
  <c r="B42" i="1"/>
  <c r="B38" i="1"/>
  <c r="B37" i="1"/>
  <c r="B33" i="1"/>
  <c r="B32" i="1"/>
  <c r="C43" i="1"/>
  <c r="C42" i="1"/>
  <c r="C38" i="1"/>
  <c r="C37" i="1"/>
  <c r="C33" i="1"/>
  <c r="C32" i="1"/>
  <c r="C18" i="1"/>
  <c r="C19" i="1"/>
  <c r="C20" i="1"/>
  <c r="C21" i="1"/>
  <c r="C22" i="1"/>
  <c r="C17" i="1"/>
  <c r="C12" i="1"/>
  <c r="C13" i="1"/>
  <c r="C4" i="1"/>
  <c r="D32" i="1" l="1"/>
  <c r="D33" i="1"/>
  <c r="D42" i="1"/>
  <c r="D43" i="1"/>
  <c r="D37" i="1"/>
  <c r="D38" i="1"/>
  <c r="B44" i="1"/>
  <c r="B39" i="1"/>
  <c r="B34" i="1"/>
  <c r="C44" i="1"/>
  <c r="C39" i="1"/>
  <c r="C34" i="1"/>
  <c r="C29" i="1"/>
  <c r="C23" i="1"/>
  <c r="C14" i="1"/>
  <c r="B44" i="42"/>
  <c r="B39" i="42"/>
  <c r="B34" i="42"/>
  <c r="B29" i="42"/>
  <c r="B23" i="42"/>
  <c r="B14" i="42"/>
  <c r="B4" i="42"/>
  <c r="B44" i="41"/>
  <c r="B39" i="41"/>
  <c r="B34" i="41"/>
  <c r="D44" i="1" l="1"/>
  <c r="D39" i="1"/>
  <c r="D34" i="1"/>
  <c r="B27" i="1"/>
  <c r="D27" i="1" s="1"/>
  <c r="B23" i="41" l="1"/>
  <c r="B18" i="1" l="1"/>
  <c r="D18" i="1" s="1"/>
  <c r="B19" i="1"/>
  <c r="D19" i="1" s="1"/>
  <c r="B20" i="1"/>
  <c r="D20" i="1" s="1"/>
  <c r="B21" i="1"/>
  <c r="D21" i="1" s="1"/>
  <c r="B22" i="1"/>
  <c r="D22" i="1" s="1"/>
  <c r="B17" i="1"/>
  <c r="D17" i="1" s="1"/>
  <c r="B12" i="1"/>
  <c r="D12" i="1" s="1"/>
  <c r="B13" i="1"/>
  <c r="D13" i="1" s="1"/>
  <c r="B8" i="1"/>
  <c r="B7" i="1"/>
  <c r="B9" i="41"/>
  <c r="B3" i="1"/>
  <c r="D3" i="1" s="1"/>
  <c r="B4" i="41"/>
  <c r="C7" i="1" l="1"/>
  <c r="D7" i="1" s="1"/>
  <c r="C8" i="1"/>
  <c r="B9" i="1"/>
  <c r="B14" i="41"/>
  <c r="C9" i="1" l="1"/>
  <c r="C46" i="1" s="1"/>
  <c r="C48" i="1" s="1"/>
  <c r="C50" i="1" s="1"/>
  <c r="D8" i="1"/>
  <c r="B9" i="42"/>
  <c r="B4" i="1"/>
  <c r="D4" i="1" s="1"/>
  <c r="B14" i="1"/>
  <c r="D14" i="1" s="1"/>
  <c r="B23" i="1"/>
  <c r="D23" i="1" s="1"/>
  <c r="B46" i="42" l="1"/>
  <c r="B48" i="42" s="1"/>
  <c r="B50" i="42" s="1"/>
  <c r="D9" i="1"/>
  <c r="B26" i="1"/>
  <c r="D26" i="1" s="1"/>
  <c r="B28" i="1" l="1"/>
  <c r="B29" i="41"/>
  <c r="B46" i="41" l="1"/>
  <c r="B48" i="41" s="1"/>
  <c r="B50" i="41" s="1"/>
  <c r="B29" i="1"/>
  <c r="D28" i="1"/>
  <c r="B46" i="1" l="1"/>
  <c r="D29" i="1"/>
  <c r="D46" i="1" l="1"/>
  <c r="B48" i="1"/>
  <c r="D48" i="1" s="1"/>
  <c r="B50" i="1" l="1"/>
  <c r="D50" i="1" s="1"/>
</calcChain>
</file>

<file path=xl/sharedStrings.xml><?xml version="1.0" encoding="utf-8"?>
<sst xmlns="http://schemas.openxmlformats.org/spreadsheetml/2006/main" count="145" uniqueCount="53">
  <si>
    <t>Sub-total</t>
  </si>
  <si>
    <t>International freight &amp; supply management</t>
  </si>
  <si>
    <t>Country-level SMC commodities</t>
  </si>
  <si>
    <t>Other SMC commodities</t>
  </si>
  <si>
    <t>Supply management</t>
  </si>
  <si>
    <t>SMC delivery</t>
  </si>
  <si>
    <t>Planning</t>
  </si>
  <si>
    <t>Community engagement</t>
  </si>
  <si>
    <t>Training &amp; implementation tools</t>
  </si>
  <si>
    <t>Administration of SMC medicines</t>
  </si>
  <si>
    <t>Supervision</t>
  </si>
  <si>
    <t>M&amp;E</t>
  </si>
  <si>
    <t>Malaria Consortium operational costs</t>
  </si>
  <si>
    <t>Overheads</t>
  </si>
  <si>
    <t>Staff &amp; consultants</t>
  </si>
  <si>
    <t>Travel &amp; meetings</t>
  </si>
  <si>
    <t>Equipment &amp; other operational costs</t>
  </si>
  <si>
    <t>Medicines &amp; freight</t>
  </si>
  <si>
    <t>Medicines</t>
  </si>
  <si>
    <t>Staff &amp; consultancies</t>
  </si>
  <si>
    <t>Main cost drivers &amp; budgeting assumptions</t>
  </si>
  <si>
    <t>Budget item</t>
  </si>
  <si>
    <t>7.5% of cost of medicines</t>
  </si>
  <si>
    <t>Digitalisation</t>
  </si>
  <si>
    <t>Other digitalisation costs</t>
  </si>
  <si>
    <t>Research</t>
  </si>
  <si>
    <t>Other research costs</t>
  </si>
  <si>
    <t>External relations</t>
  </si>
  <si>
    <t>Other external relations costs</t>
  </si>
  <si>
    <t>TOTAL (excl. management fee)</t>
  </si>
  <si>
    <t>Management fee</t>
  </si>
  <si>
    <t>Management fee at 12%</t>
  </si>
  <si>
    <t>TOTAL (incl. management fee)</t>
  </si>
  <si>
    <t>Malaria Consortium staff</t>
  </si>
  <si>
    <t>TOTAL</t>
  </si>
  <si>
    <t>7.5% of cost of SMC medicines</t>
  </si>
  <si>
    <t>2025/26</t>
  </si>
  <si>
    <t>2026/27</t>
  </si>
  <si>
    <t>Jul 25 - Jun 26</t>
  </si>
  <si>
    <t>Jul 26 - Jun 27</t>
  </si>
  <si>
    <t>2025/26 cost increased by 3.4% to account for population growth</t>
  </si>
  <si>
    <t>4 cycles; 2024/25 quantities, increased by 3.4% to account for population growth
Unit cost: $0.24 for SPAQ1 and $0.26 for SPAQ2</t>
  </si>
  <si>
    <t>Some cost savings compared with previous years as some commodities procured for previous rounds will be re-used; after several rounds of SMC, we now also have a more accurate sense of actual need for some commodities, so can reduce the procurement of buffer stock</t>
  </si>
  <si>
    <t>Cost-saving factors compared with previous rouds:
- Reduced need for senior-level supervision reduces per diem and care hire costs
- Reduced field supervision as a result of Salama enabling targeted supervision
- Some training materials/visibility materials will be re-used
- More centralised planning and cost-share with Global Fund</t>
  </si>
  <si>
    <t>Staff costs somewhat higher than in previous years, reflecting increased cost of living (in line with current Malaria Consortium pay scale for Mozambique)</t>
  </si>
  <si>
    <t>Anticipated increase of cost living allowance</t>
  </si>
  <si>
    <t>Minimal need for procurement of new equipment</t>
  </si>
  <si>
    <t>This assumes a small operational research study - separate grants will be requested for larger studies</t>
  </si>
  <si>
    <t>Cost savings compared with previous years due to reduced need for training and supervision, as well as increasingly transitioning device management/trouble-shooting to the districts</t>
  </si>
  <si>
    <t>Some further cost savings as commodities will be re-used and some supply chain costs are expected to be absorbed by the health system - while quantities increase due to population growth</t>
  </si>
  <si>
    <t>Moderate cost increases in line with population growth on most budget lines, except supervision and M&amp;E, where some costs are expected to be absorbed by the health system</t>
  </si>
  <si>
    <t>No new equipment required</t>
  </si>
  <si>
    <t>Some further cost savings as digitalisation becomes routine, e.g. reduced supervision and transfer of additional responsibilities to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</si>
</sst>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37" fontId="6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horizontal="left" vertical="top" wrapText="1"/>
    </xf>
    <xf numFmtId="3" fontId="10" fillId="0" borderId="0" xfId="0" applyNumberFormat="1" applyFont="1" applyAlignment="1">
      <alignment vertical="top" wrapText="1"/>
    </xf>
    <xf numFmtId="9" fontId="11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1" fillId="3" borderId="0" xfId="0" applyNumberFormat="1" applyFont="1" applyFill="1" applyAlignment="1">
      <alignment vertical="top" wrapText="1"/>
    </xf>
    <xf numFmtId="3" fontId="10" fillId="3" borderId="0" xfId="0" applyNumberFormat="1" applyFont="1" applyFill="1" applyAlignment="1">
      <alignment horizontal="left" vertical="top" wrapText="1"/>
    </xf>
    <xf numFmtId="9" fontId="10" fillId="0" borderId="0" xfId="0" applyNumberFormat="1" applyFont="1" applyAlignment="1">
      <alignment vertical="top" wrapText="1"/>
    </xf>
    <xf numFmtId="3" fontId="11" fillId="3" borderId="0" xfId="0" applyNumberFormat="1" applyFont="1" applyFill="1" applyAlignment="1">
      <alignment horizontal="left" vertical="top" wrapText="1"/>
    </xf>
    <xf numFmtId="3" fontId="11" fillId="2" borderId="0" xfId="0" applyNumberFormat="1" applyFont="1" applyFill="1" applyAlignment="1">
      <alignment vertical="top" wrapText="1"/>
    </xf>
    <xf numFmtId="3" fontId="10" fillId="2" borderId="0" xfId="0" applyNumberFormat="1" applyFont="1" applyFill="1" applyAlignment="1">
      <alignment horizontal="left" vertical="top" wrapText="1"/>
    </xf>
    <xf numFmtId="4" fontId="10" fillId="0" borderId="0" xfId="0" applyNumberFormat="1" applyFont="1" applyAlignment="1">
      <alignment horizontal="left" vertical="top" wrapText="1"/>
    </xf>
    <xf numFmtId="4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8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left" vertical="top" wrapText="1"/>
    </xf>
    <xf numFmtId="4" fontId="0" fillId="0" borderId="0" xfId="0" applyNumberFormat="1" applyAlignment="1">
      <alignment vertical="center" wrapText="1"/>
    </xf>
    <xf numFmtId="165" fontId="2" fillId="0" borderId="0" xfId="44" applyNumberFormat="1" applyFont="1" applyAlignment="1">
      <alignment vertical="center" wrapText="1"/>
    </xf>
    <xf numFmtId="9" fontId="0" fillId="0" borderId="0" xfId="44" applyFont="1" applyAlignment="1">
      <alignment vertical="center" wrapText="1"/>
    </xf>
    <xf numFmtId="9" fontId="2" fillId="0" borderId="0" xfId="44" applyFont="1" applyAlignment="1">
      <alignment vertical="center" wrapText="1"/>
    </xf>
    <xf numFmtId="166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9" fontId="0" fillId="0" borderId="0" xfId="0" applyNumberFormat="1" applyAlignment="1">
      <alignment horizontal="right" vertical="center" wrapText="1"/>
    </xf>
    <xf numFmtId="3" fontId="10" fillId="0" borderId="0" xfId="0" applyNumberFormat="1" applyFont="1" applyAlignment="1">
      <alignment horizontal="left" vertical="top" wrapText="1"/>
    </xf>
  </cellXfs>
  <cellStyles count="45">
    <cellStyle name="Comma [0] 2" xfId="3" xr:uid="{00000000-0005-0000-0000-000000000000}"/>
    <cellStyle name="Comma [0] 2 2" xfId="8" xr:uid="{00000000-0005-0000-0000-000001000000}"/>
    <cellStyle name="Comma [0] 2 2 2" xfId="19" xr:uid="{814421FC-5FCA-4E74-A7F7-2650E9993852}"/>
    <cellStyle name="Comma [0] 2 3" xfId="17" xr:uid="{9D7C274B-872E-4768-86B9-F987971E8A48}"/>
    <cellStyle name="Comma [0] 2 4" xfId="27" xr:uid="{1A527B60-2424-4543-86BF-2048C4EAE804}"/>
    <cellStyle name="Comma [0] 3" xfId="43" xr:uid="{2F4D2F81-1074-40AB-938E-997CC8FCF2D2}"/>
    <cellStyle name="Comma 10" xfId="35" xr:uid="{202B6B06-75C3-4D32-BE05-0347694604A6}"/>
    <cellStyle name="Comma 12" xfId="5" xr:uid="{00000000-0005-0000-0000-000002000000}"/>
    <cellStyle name="Comma 13" xfId="42" xr:uid="{71365994-2992-4377-816E-8B390C4532F9}"/>
    <cellStyle name="Comma 14" xfId="33" xr:uid="{927BBC21-304D-49D2-8734-13AEE190D874}"/>
    <cellStyle name="Comma 15" xfId="36" xr:uid="{A7A84538-E0E2-498F-9129-9C461D32AB07}"/>
    <cellStyle name="Comma 16" xfId="39" xr:uid="{61742370-6182-48AA-A309-7119EB21A1DB}"/>
    <cellStyle name="Comma 17" xfId="40" xr:uid="{9AF78DFF-6F58-4781-8DE4-18DC21ECD0EF}"/>
    <cellStyle name="Comma 18" xfId="38" xr:uid="{AFD5D8F6-3722-46B9-80F9-66B6E22052D6}"/>
    <cellStyle name="Comma 2" xfId="2" xr:uid="{00000000-0005-0000-0000-000003000000}"/>
    <cellStyle name="Comma 2 2" xfId="28" xr:uid="{30A0EA10-FEC7-420B-89F2-DDD2C83E1EBD}"/>
    <cellStyle name="Comma 2 2 2 2" xfId="16" xr:uid="{00000000-0005-0000-0000-000004000000}"/>
    <cellStyle name="Comma 2 2 2 2 2" xfId="21" xr:uid="{BBA6778F-D4AA-4E91-82E2-74BE12B00D59}"/>
    <cellStyle name="Comma 2 2 3" xfId="15" xr:uid="{00000000-0005-0000-0000-000005000000}"/>
    <cellStyle name="Comma 2 2 3 2" xfId="20" xr:uid="{11BBD6C3-3FD1-488D-9CE3-D5A9064DC020}"/>
    <cellStyle name="Comma 2 5" xfId="6" xr:uid="{00000000-0005-0000-0000-000006000000}"/>
    <cellStyle name="Comma 2 5 2" xfId="18" xr:uid="{0555942C-CA20-4CE0-9EC4-4A6BFE8DB512}"/>
    <cellStyle name="Comma 2 5 3" xfId="26" xr:uid="{7146649A-7083-4758-ABB8-55ABBBD89F00}"/>
    <cellStyle name="Comma 21" xfId="30" xr:uid="{AEADD4FF-4345-4773-9FD6-8E12EAA245AE}"/>
    <cellStyle name="Comma 3" xfId="22" xr:uid="{B7DB0195-1D07-4D34-ADD7-16EFFBC66793}"/>
    <cellStyle name="Comma 4" xfId="23" xr:uid="{039FE3CD-ED21-40A1-8F3C-E60DC6658745}"/>
    <cellStyle name="Comma 5" xfId="24" xr:uid="{E90243C8-22A9-469C-8550-CD3BF68A5B96}"/>
    <cellStyle name="Comma 8" xfId="37" xr:uid="{6EAF52A9-687A-4783-8011-E8B98F8B7310}"/>
    <cellStyle name="Milliers 2" xfId="34" xr:uid="{EAB4BAC1-D895-4D11-A550-BD2844E27016}"/>
    <cellStyle name="Normal" xfId="0" builtinId="0"/>
    <cellStyle name="Normal 10" xfId="10" xr:uid="{00000000-0005-0000-0000-000008000000}"/>
    <cellStyle name="Normal 2" xfId="1" xr:uid="{00000000-0005-0000-0000-000009000000}"/>
    <cellStyle name="Normal 2 2 3" xfId="13" xr:uid="{00000000-0005-0000-0000-00000A000000}"/>
    <cellStyle name="Normal 2 3" xfId="31" xr:uid="{386ECEBB-61A7-4838-8C33-6C9D164A2EB9}"/>
    <cellStyle name="Normal 2 35" xfId="7" xr:uid="{00000000-0005-0000-0000-00000B000000}"/>
    <cellStyle name="Normal 2 4" xfId="32" xr:uid="{E499C4D3-95D4-4ED7-920A-FC08B0B89608}"/>
    <cellStyle name="Normal 3" xfId="9" xr:uid="{00000000-0005-0000-0000-00000C000000}"/>
    <cellStyle name="Normal 3 2" xfId="25" xr:uid="{61C25739-6299-4CA8-8773-A27E0B00880A}"/>
    <cellStyle name="Normal 3 2 2" xfId="29" xr:uid="{36C421BA-6D94-48CE-B568-F2B3BF955C73}"/>
    <cellStyle name="Normal 3 2 5" xfId="4" xr:uid="{00000000-0005-0000-0000-00000D000000}"/>
    <cellStyle name="Normal 4 2" xfId="11" xr:uid="{00000000-0005-0000-0000-00000E000000}"/>
    <cellStyle name="Normal 6" xfId="12" xr:uid="{00000000-0005-0000-0000-00000F000000}"/>
    <cellStyle name="Percent" xfId="44" builtinId="5"/>
    <cellStyle name="Percent 2" xfId="41" xr:uid="{B1109E6C-78A8-4D4D-869E-6AC787F0FD13}"/>
    <cellStyle name="Percent 7" xfId="14" xr:uid="{00000000-0005-0000-0000-000010000000}"/>
  </cellStyles>
  <dxfs count="0"/>
  <tableStyles count="0" defaultTableStyle="TableStyleMedium2" defaultPivotStyle="PivotStyleLight16"/>
  <colors>
    <mruColors>
      <color rgb="FFFFCC66"/>
      <color rgb="FFFF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265625" defaultRowHeight="14.5" x14ac:dyDescent="0.35"/>
  <cols>
    <col min="1" max="1" width="40.54296875" style="2" customWidth="1"/>
    <col min="2" max="2" width="11.453125" style="2" customWidth="1"/>
    <col min="3" max="3" width="11.54296875" style="2" customWidth="1"/>
    <col min="4" max="4" width="11.81640625" style="3" customWidth="1"/>
    <col min="5" max="5" width="12" style="2" bestFit="1" customWidth="1"/>
    <col min="6" max="6" width="8.7265625" style="46"/>
    <col min="7" max="16384" width="8.7265625" style="2"/>
  </cols>
  <sheetData>
    <row r="1" spans="1:9" x14ac:dyDescent="0.35">
      <c r="A1" s="8" t="s">
        <v>21</v>
      </c>
      <c r="B1" s="8" t="s">
        <v>36</v>
      </c>
      <c r="C1" s="8" t="s">
        <v>37</v>
      </c>
      <c r="D1" s="8" t="s">
        <v>34</v>
      </c>
    </row>
    <row r="2" spans="1:9" x14ac:dyDescent="0.35">
      <c r="A2" s="10" t="s">
        <v>33</v>
      </c>
      <c r="B2" s="9"/>
    </row>
    <row r="3" spans="1:9" x14ac:dyDescent="0.35">
      <c r="A3" s="13" t="s">
        <v>14</v>
      </c>
      <c r="B3" s="1">
        <f>'2025_26 Budget'!B3</f>
        <v>1282886.7023333318</v>
      </c>
      <c r="C3" s="1">
        <f>'2026_27 Budget'!B3</f>
        <v>1336067.3273333316</v>
      </c>
      <c r="D3" s="4">
        <f>SUM(B3:C3)</f>
        <v>2618954.0296666631</v>
      </c>
      <c r="E3" s="1"/>
      <c r="G3" s="1"/>
      <c r="H3" s="1"/>
      <c r="I3" s="1"/>
    </row>
    <row r="4" spans="1:9" s="3" customFormat="1" x14ac:dyDescent="0.35">
      <c r="A4" s="5" t="s">
        <v>0</v>
      </c>
      <c r="B4" s="6">
        <f t="shared" ref="B4:C4" si="0">B3</f>
        <v>1282886.7023333318</v>
      </c>
      <c r="C4" s="6">
        <f t="shared" si="0"/>
        <v>1336067.3273333316</v>
      </c>
      <c r="D4" s="6">
        <f t="shared" ref="D4:D50" si="1">SUM(B4:C4)</f>
        <v>2618954.0296666631</v>
      </c>
      <c r="E4" s="44"/>
      <c r="F4" s="44"/>
      <c r="G4" s="44"/>
      <c r="H4" s="44"/>
      <c r="I4" s="44"/>
    </row>
    <row r="5" spans="1:9" x14ac:dyDescent="0.35">
      <c r="B5" s="1"/>
      <c r="D5" s="4"/>
    </row>
    <row r="6" spans="1:9" x14ac:dyDescent="0.35">
      <c r="A6" s="10" t="s">
        <v>17</v>
      </c>
      <c r="B6" s="1"/>
      <c r="D6" s="4"/>
    </row>
    <row r="7" spans="1:9" x14ac:dyDescent="0.35">
      <c r="A7" s="2" t="s">
        <v>18</v>
      </c>
      <c r="B7" s="1">
        <f>'2025_26 Budget'!B7</f>
        <v>1896793.5308960001</v>
      </c>
      <c r="C7" s="1">
        <f>'2026_27 Budget'!B7</f>
        <v>1961285</v>
      </c>
      <c r="D7" s="4">
        <f t="shared" si="1"/>
        <v>3858078.5308960001</v>
      </c>
      <c r="I7" s="1"/>
    </row>
    <row r="8" spans="1:9" x14ac:dyDescent="0.35">
      <c r="A8" s="2" t="s">
        <v>1</v>
      </c>
      <c r="B8" s="1">
        <f>'2025_26 Budget'!B8</f>
        <v>142259.51481719999</v>
      </c>
      <c r="C8" s="1">
        <f>'2026_27 Budget'!B8</f>
        <v>147096</v>
      </c>
      <c r="D8" s="4">
        <f t="shared" si="1"/>
        <v>289355.51481720002</v>
      </c>
      <c r="I8" s="44"/>
    </row>
    <row r="9" spans="1:9" x14ac:dyDescent="0.35">
      <c r="A9" s="5" t="s">
        <v>0</v>
      </c>
      <c r="B9" s="6">
        <f t="shared" ref="B9:C9" si="2">SUM(B7:B8)</f>
        <v>2039053.0457132</v>
      </c>
      <c r="C9" s="6">
        <f t="shared" si="2"/>
        <v>2108381</v>
      </c>
      <c r="D9" s="6">
        <f t="shared" si="1"/>
        <v>4147434.0457132002</v>
      </c>
    </row>
    <row r="10" spans="1:9" x14ac:dyDescent="0.35">
      <c r="B10" s="1"/>
      <c r="D10" s="4"/>
    </row>
    <row r="11" spans="1:9" x14ac:dyDescent="0.35">
      <c r="A11" s="3" t="s">
        <v>2</v>
      </c>
      <c r="B11" s="1"/>
      <c r="D11" s="4"/>
    </row>
    <row r="12" spans="1:9" x14ac:dyDescent="0.35">
      <c r="A12" s="2" t="s">
        <v>3</v>
      </c>
      <c r="B12" s="1">
        <f>'2025_26 Budget'!B12</f>
        <v>80752.569169960479</v>
      </c>
      <c r="C12" s="1">
        <f>'2026_27 Budget'!B12</f>
        <v>78023.71541501976</v>
      </c>
      <c r="D12" s="4">
        <f t="shared" si="1"/>
        <v>158776.28458498023</v>
      </c>
    </row>
    <row r="13" spans="1:9" x14ac:dyDescent="0.35">
      <c r="A13" s="2" t="s">
        <v>4</v>
      </c>
      <c r="B13" s="1">
        <f>'2025_26 Budget'!B13</f>
        <v>203889.96047430829</v>
      </c>
      <c r="C13" s="1">
        <f>'2026_27 Budget'!B13</f>
        <v>185866.24505928851</v>
      </c>
      <c r="D13" s="4">
        <f t="shared" si="1"/>
        <v>389756.2055335968</v>
      </c>
    </row>
    <row r="14" spans="1:9" s="3" customFormat="1" x14ac:dyDescent="0.35">
      <c r="A14" s="5" t="s">
        <v>0</v>
      </c>
      <c r="B14" s="6">
        <f>SUM(B12:B13)</f>
        <v>284642.5296442688</v>
      </c>
      <c r="C14" s="6">
        <f>SUM(C12:C13)</f>
        <v>263889.96047430829</v>
      </c>
      <c r="D14" s="6">
        <f t="shared" si="1"/>
        <v>548532.49011857715</v>
      </c>
      <c r="F14" s="47"/>
    </row>
    <row r="15" spans="1:9" x14ac:dyDescent="0.35">
      <c r="B15" s="1"/>
      <c r="D15" s="4"/>
    </row>
    <row r="16" spans="1:9" x14ac:dyDescent="0.35">
      <c r="A16" s="3" t="s">
        <v>5</v>
      </c>
      <c r="B16" s="1"/>
      <c r="D16" s="4"/>
    </row>
    <row r="17" spans="1:7" x14ac:dyDescent="0.35">
      <c r="A17" s="2" t="s">
        <v>6</v>
      </c>
      <c r="B17" s="1">
        <f>'2025_26 Budget'!B17</f>
        <v>19791.304347826088</v>
      </c>
      <c r="C17" s="1">
        <f>'2026_27 Budget'!B17</f>
        <v>19728.06324110672</v>
      </c>
      <c r="D17" s="4">
        <f t="shared" si="1"/>
        <v>39519.367588932808</v>
      </c>
    </row>
    <row r="18" spans="1:7" x14ac:dyDescent="0.35">
      <c r="A18" s="2" t="s">
        <v>7</v>
      </c>
      <c r="B18" s="1">
        <f>'2025_26 Budget'!B18</f>
        <v>261223.7154150198</v>
      </c>
      <c r="C18" s="1">
        <f>'2026_27 Budget'!B18</f>
        <v>271320.15810276679</v>
      </c>
      <c r="D18" s="4">
        <f t="shared" si="1"/>
        <v>532543.87351778662</v>
      </c>
    </row>
    <row r="19" spans="1:7" x14ac:dyDescent="0.35">
      <c r="A19" s="2" t="s">
        <v>8</v>
      </c>
      <c r="B19" s="1">
        <f>'2025_26 Budget'!B19</f>
        <v>677163.14624505932</v>
      </c>
      <c r="C19" s="1">
        <f>'2026_27 Budget'!B19</f>
        <v>698238.89328063233</v>
      </c>
      <c r="D19" s="4">
        <f t="shared" si="1"/>
        <v>1375402.0395256917</v>
      </c>
    </row>
    <row r="20" spans="1:7" x14ac:dyDescent="0.35">
      <c r="A20" s="2" t="s">
        <v>9</v>
      </c>
      <c r="B20" s="1">
        <f>'2025_26 Budget'!B20</f>
        <v>1168243.0988142292</v>
      </c>
      <c r="C20" s="1">
        <f>'2026_27 Budget'!B20</f>
        <v>1291354.5612648223</v>
      </c>
      <c r="D20" s="4">
        <f t="shared" si="1"/>
        <v>2459597.6600790517</v>
      </c>
    </row>
    <row r="21" spans="1:7" x14ac:dyDescent="0.35">
      <c r="A21" s="2" t="s">
        <v>10</v>
      </c>
      <c r="B21" s="1">
        <f>'2025_26 Budget'!B21</f>
        <v>528699.69960474316</v>
      </c>
      <c r="C21" s="1">
        <f>'2026_27 Budget'!B21</f>
        <v>508496.69565217389</v>
      </c>
      <c r="D21" s="4">
        <f t="shared" si="1"/>
        <v>1037196.395256917</v>
      </c>
    </row>
    <row r="22" spans="1:7" x14ac:dyDescent="0.35">
      <c r="A22" s="2" t="s">
        <v>11</v>
      </c>
      <c r="B22" s="1">
        <f>'2025_26 Budget'!B22</f>
        <v>261950.98814229248</v>
      </c>
      <c r="C22" s="1">
        <f>'2026_27 Budget'!B22</f>
        <v>252014.22924901184</v>
      </c>
      <c r="D22" s="4">
        <f t="shared" si="1"/>
        <v>513965.21739130432</v>
      </c>
    </row>
    <row r="23" spans="1:7" s="3" customFormat="1" x14ac:dyDescent="0.35">
      <c r="A23" s="5" t="s">
        <v>0</v>
      </c>
      <c r="B23" s="6">
        <f t="shared" ref="B23:C23" si="3">SUM(B17:B22)</f>
        <v>2917071.9525691704</v>
      </c>
      <c r="C23" s="6">
        <f t="shared" si="3"/>
        <v>3041152.6007905137</v>
      </c>
      <c r="D23" s="6">
        <f t="shared" si="1"/>
        <v>5958224.5533596836</v>
      </c>
      <c r="F23" s="47"/>
    </row>
    <row r="24" spans="1:7" x14ac:dyDescent="0.35">
      <c r="B24" s="1"/>
      <c r="D24" s="4"/>
    </row>
    <row r="25" spans="1:7" s="3" customFormat="1" x14ac:dyDescent="0.35">
      <c r="A25" s="3" t="s">
        <v>12</v>
      </c>
      <c r="B25" s="4"/>
      <c r="D25" s="4"/>
      <c r="F25" s="47"/>
    </row>
    <row r="26" spans="1:7" x14ac:dyDescent="0.35">
      <c r="A26" s="2" t="s">
        <v>15</v>
      </c>
      <c r="B26" s="1">
        <f>'2025_26 Budget'!B26</f>
        <v>27630</v>
      </c>
      <c r="C26" s="1">
        <f>'2026_27 Budget'!B26</f>
        <v>27630</v>
      </c>
      <c r="D26" s="4">
        <f t="shared" si="1"/>
        <v>55260</v>
      </c>
    </row>
    <row r="27" spans="1:7" x14ac:dyDescent="0.35">
      <c r="A27" s="2" t="s">
        <v>16</v>
      </c>
      <c r="B27" s="1">
        <f>'2025_26 Budget'!B27</f>
        <v>15000</v>
      </c>
      <c r="C27" s="1">
        <f>'2026_27 Budget'!B27</f>
        <v>0</v>
      </c>
      <c r="D27" s="4">
        <f t="shared" si="1"/>
        <v>15000</v>
      </c>
    </row>
    <row r="28" spans="1:7" x14ac:dyDescent="0.35">
      <c r="A28" s="2" t="s">
        <v>13</v>
      </c>
      <c r="B28" s="1">
        <f>'2025_26 Budget'!B28</f>
        <v>148669.94071146246</v>
      </c>
      <c r="C28" s="1">
        <f>'2026_27 Budget'!B28</f>
        <v>145669.94071146246</v>
      </c>
      <c r="D28" s="4">
        <f t="shared" si="1"/>
        <v>294339.88142292493</v>
      </c>
    </row>
    <row r="29" spans="1:7" s="3" customFormat="1" x14ac:dyDescent="0.35">
      <c r="A29" s="5" t="s">
        <v>0</v>
      </c>
      <c r="B29" s="6">
        <f>SUM(B26:B28)</f>
        <v>191299.94071146246</v>
      </c>
      <c r="C29" s="6">
        <f>SUM(C26:C28)</f>
        <v>173299.94071146246</v>
      </c>
      <c r="D29" s="6">
        <f t="shared" si="1"/>
        <v>364599.88142292493</v>
      </c>
      <c r="E29" s="4"/>
      <c r="F29" s="47"/>
      <c r="G29" s="4"/>
    </row>
    <row r="30" spans="1:7" s="3" customFormat="1" x14ac:dyDescent="0.35">
      <c r="B30" s="4"/>
      <c r="C30" s="4"/>
      <c r="D30" s="4"/>
      <c r="F30" s="47"/>
    </row>
    <row r="31" spans="1:7" s="3" customFormat="1" x14ac:dyDescent="0.35">
      <c r="A31" s="16" t="s">
        <v>23</v>
      </c>
      <c r="B31" s="4"/>
      <c r="C31" s="4"/>
      <c r="D31" s="4"/>
      <c r="E31" s="1"/>
      <c r="F31" s="46"/>
    </row>
    <row r="32" spans="1:7" s="3" customFormat="1" x14ac:dyDescent="0.35">
      <c r="A32" s="15" t="s">
        <v>19</v>
      </c>
      <c r="B32" s="1">
        <f>'2025_26 Budget'!B32</f>
        <v>130077.68999999983</v>
      </c>
      <c r="C32" s="1">
        <f>'2026_27 Budget'!B32</f>
        <v>135571.74999999983</v>
      </c>
      <c r="D32" s="4">
        <f t="shared" si="1"/>
        <v>265649.43999999965</v>
      </c>
      <c r="E32" s="14"/>
      <c r="F32" s="48"/>
    </row>
    <row r="33" spans="1:6" s="3" customFormat="1" x14ac:dyDescent="0.35">
      <c r="A33" s="15" t="s">
        <v>24</v>
      </c>
      <c r="B33" s="1">
        <f>'2025_26 Budget'!B33</f>
        <v>323412.49011857709</v>
      </c>
      <c r="C33" s="1">
        <f>'2026_27 Budget'!B33</f>
        <v>273360.31620553357</v>
      </c>
      <c r="D33" s="4">
        <f t="shared" si="1"/>
        <v>596772.8063241106</v>
      </c>
      <c r="E33" s="41"/>
      <c r="F33" s="46"/>
    </row>
    <row r="34" spans="1:6" s="3" customFormat="1" x14ac:dyDescent="0.35">
      <c r="A34" s="17" t="s">
        <v>0</v>
      </c>
      <c r="B34" s="6">
        <f t="shared" ref="B34:C34" si="4">SUM(B32:B33)</f>
        <v>453490.18011857691</v>
      </c>
      <c r="C34" s="6">
        <f t="shared" si="4"/>
        <v>408932.0662055334</v>
      </c>
      <c r="D34" s="6">
        <f t="shared" si="1"/>
        <v>862422.24632411031</v>
      </c>
      <c r="F34" s="47"/>
    </row>
    <row r="35" spans="1:6" s="3" customFormat="1" x14ac:dyDescent="0.35">
      <c r="A35" s="15"/>
      <c r="B35" s="4"/>
      <c r="C35" s="4"/>
      <c r="D35" s="4"/>
      <c r="F35" s="47"/>
    </row>
    <row r="36" spans="1:6" s="3" customFormat="1" x14ac:dyDescent="0.35">
      <c r="A36" s="16" t="s">
        <v>25</v>
      </c>
      <c r="B36" s="4"/>
      <c r="C36" s="4"/>
      <c r="D36" s="4"/>
      <c r="F36" s="47"/>
    </row>
    <row r="37" spans="1:6" s="3" customFormat="1" x14ac:dyDescent="0.35">
      <c r="A37" s="15" t="s">
        <v>19</v>
      </c>
      <c r="B37" s="1">
        <f>'2025_26 Budget'!B37</f>
        <v>10000</v>
      </c>
      <c r="C37" s="1">
        <f>'2026_27 Budget'!B37</f>
        <v>10000</v>
      </c>
      <c r="D37" s="4">
        <f t="shared" si="1"/>
        <v>20000</v>
      </c>
      <c r="F37" s="47"/>
    </row>
    <row r="38" spans="1:6" s="3" customFormat="1" x14ac:dyDescent="0.35">
      <c r="A38" s="15" t="s">
        <v>26</v>
      </c>
      <c r="B38" s="1">
        <f>'2025_26 Budget'!B38</f>
        <v>40000</v>
      </c>
      <c r="C38" s="1">
        <f>'2026_27 Budget'!B38</f>
        <v>40000</v>
      </c>
      <c r="D38" s="4">
        <f t="shared" si="1"/>
        <v>80000</v>
      </c>
      <c r="F38" s="47"/>
    </row>
    <row r="39" spans="1:6" s="3" customFormat="1" x14ac:dyDescent="0.35">
      <c r="A39" s="17" t="s">
        <v>0</v>
      </c>
      <c r="B39" s="6">
        <f t="shared" ref="B39:C39" si="5">SUM(B37:B38)</f>
        <v>50000</v>
      </c>
      <c r="C39" s="6">
        <f t="shared" si="5"/>
        <v>50000</v>
      </c>
      <c r="D39" s="6">
        <f t="shared" si="1"/>
        <v>100000</v>
      </c>
      <c r="F39" s="47"/>
    </row>
    <row r="40" spans="1:6" s="3" customFormat="1" x14ac:dyDescent="0.35">
      <c r="A40" s="15"/>
      <c r="B40" s="4"/>
      <c r="C40" s="4"/>
      <c r="D40" s="4"/>
      <c r="F40" s="47"/>
    </row>
    <row r="41" spans="1:6" s="3" customFormat="1" x14ac:dyDescent="0.35">
      <c r="A41" s="16" t="s">
        <v>27</v>
      </c>
      <c r="B41" s="4"/>
      <c r="C41" s="4"/>
      <c r="D41" s="4"/>
      <c r="F41" s="47"/>
    </row>
    <row r="42" spans="1:6" s="3" customFormat="1" x14ac:dyDescent="0.35">
      <c r="A42" s="15" t="s">
        <v>19</v>
      </c>
      <c r="B42" s="1">
        <f>'2025_26 Budget'!B42</f>
        <v>0</v>
      </c>
      <c r="C42" s="1">
        <f>'2026_27 Budget'!B42</f>
        <v>0</v>
      </c>
      <c r="D42" s="4">
        <f t="shared" si="1"/>
        <v>0</v>
      </c>
      <c r="F42" s="47"/>
    </row>
    <row r="43" spans="1:6" s="3" customFormat="1" x14ac:dyDescent="0.35">
      <c r="A43" s="15" t="s">
        <v>28</v>
      </c>
      <c r="B43" s="1">
        <f>'2025_26 Budget'!B43</f>
        <v>23136.758893280636</v>
      </c>
      <c r="C43" s="1">
        <f>'2026_27 Budget'!B43</f>
        <v>24559.683794466404</v>
      </c>
      <c r="D43" s="4">
        <f t="shared" si="1"/>
        <v>47696.44268774704</v>
      </c>
      <c r="F43" s="47"/>
    </row>
    <row r="44" spans="1:6" s="3" customFormat="1" x14ac:dyDescent="0.35">
      <c r="A44" s="17" t="s">
        <v>0</v>
      </c>
      <c r="B44" s="6">
        <f t="shared" ref="B44:C44" si="6">SUM(B42:B43)</f>
        <v>23136.758893280636</v>
      </c>
      <c r="C44" s="6">
        <f t="shared" si="6"/>
        <v>24559.683794466404</v>
      </c>
      <c r="D44" s="6">
        <f t="shared" si="1"/>
        <v>47696.44268774704</v>
      </c>
      <c r="F44" s="47"/>
    </row>
    <row r="45" spans="1:6" x14ac:dyDescent="0.35">
      <c r="B45" s="1"/>
      <c r="C45" s="1"/>
      <c r="D45" s="4"/>
      <c r="E45" s="1"/>
    </row>
    <row r="46" spans="1:6" s="3" customFormat="1" x14ac:dyDescent="0.35">
      <c r="A46" s="18" t="s">
        <v>29</v>
      </c>
      <c r="B46" s="7">
        <f>B29+B23+B14+B9+B4+B34+B39+B44</f>
        <v>7241581.1099832905</v>
      </c>
      <c r="C46" s="7">
        <f>C29+C23+C14+C9+C4+C34+C39+C44</f>
        <v>7406282.5793096162</v>
      </c>
      <c r="D46" s="7">
        <f t="shared" si="1"/>
        <v>14647863.689292908</v>
      </c>
      <c r="E46" s="42"/>
      <c r="F46" s="47"/>
    </row>
    <row r="47" spans="1:6" x14ac:dyDescent="0.35">
      <c r="B47" s="1"/>
      <c r="D47" s="4"/>
    </row>
    <row r="48" spans="1:6" x14ac:dyDescent="0.35">
      <c r="A48" s="12" t="s">
        <v>30</v>
      </c>
      <c r="B48" s="1">
        <f t="shared" ref="B48:C48" si="7">B46*0.12</f>
        <v>868989.73319799488</v>
      </c>
      <c r="C48" s="1">
        <f t="shared" si="7"/>
        <v>888753.90951715386</v>
      </c>
      <c r="D48" s="4">
        <f t="shared" si="1"/>
        <v>1757743.6427151486</v>
      </c>
      <c r="E48" s="1"/>
    </row>
    <row r="49" spans="1:5" x14ac:dyDescent="0.35">
      <c r="A49" s="12"/>
      <c r="B49" s="14"/>
      <c r="D49" s="4"/>
      <c r="E49" s="43"/>
    </row>
    <row r="50" spans="1:5" x14ac:dyDescent="0.35">
      <c r="A50" s="39" t="s">
        <v>32</v>
      </c>
      <c r="B50" s="7">
        <f t="shared" ref="B50:C50" si="8">B46+B48</f>
        <v>8110570.8431812851</v>
      </c>
      <c r="C50" s="7">
        <f t="shared" si="8"/>
        <v>8295036.4888267703</v>
      </c>
      <c r="D50" s="7">
        <f t="shared" si="1"/>
        <v>16405607.332008056</v>
      </c>
    </row>
    <row r="51" spans="1:5" x14ac:dyDescent="0.35">
      <c r="B51" s="1"/>
    </row>
    <row r="52" spans="1:5" x14ac:dyDescent="0.35">
      <c r="B52" s="1"/>
      <c r="C52" s="1"/>
      <c r="E52" s="1"/>
    </row>
    <row r="53" spans="1:5" x14ac:dyDescent="0.35">
      <c r="B53" s="41"/>
    </row>
    <row r="54" spans="1:5" x14ac:dyDescent="0.35">
      <c r="B54" s="1"/>
      <c r="E54" s="45"/>
    </row>
    <row r="55" spans="1:5" x14ac:dyDescent="0.35">
      <c r="B55" s="1"/>
    </row>
    <row r="56" spans="1:5" x14ac:dyDescent="0.35">
      <c r="B5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066D-D254-45A7-9435-C061B078DAEF}">
  <dimension ref="A1:J152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40.54296875" style="15" customWidth="1"/>
    <col min="2" max="2" width="15.54296875" style="23" customWidth="1"/>
    <col min="3" max="3" width="78.7265625" style="34" customWidth="1"/>
    <col min="4" max="4" width="15.54296875" style="20" customWidth="1"/>
    <col min="5" max="5" width="9.7265625" style="25" bestFit="1" customWidth="1"/>
    <col min="6" max="7" width="12.54296875" style="25" customWidth="1"/>
    <col min="8" max="8" width="9.54296875" style="28" customWidth="1"/>
    <col min="9" max="10" width="9.7265625" style="25" customWidth="1"/>
    <col min="11" max="11" width="12.453125" style="25" customWidth="1"/>
    <col min="12" max="16384" width="8.7265625" style="25"/>
  </cols>
  <sheetData>
    <row r="1" spans="1:10" s="38" customFormat="1" x14ac:dyDescent="0.35">
      <c r="A1" s="35" t="s">
        <v>21</v>
      </c>
      <c r="B1" s="36" t="s">
        <v>38</v>
      </c>
      <c r="C1" s="36" t="s">
        <v>20</v>
      </c>
      <c r="D1" s="37"/>
      <c r="F1" s="37"/>
      <c r="G1" s="37"/>
      <c r="H1" s="37"/>
      <c r="I1" s="37"/>
    </row>
    <row r="2" spans="1:10" s="20" customFormat="1" x14ac:dyDescent="0.35">
      <c r="A2" s="10" t="s">
        <v>33</v>
      </c>
      <c r="B2" s="21"/>
      <c r="C2" s="22"/>
      <c r="D2" s="21"/>
      <c r="E2" s="23"/>
      <c r="F2" s="21"/>
      <c r="G2" s="21"/>
      <c r="H2" s="24"/>
      <c r="I2" s="21"/>
      <c r="J2" s="23"/>
    </row>
    <row r="3" spans="1:10" s="20" customFormat="1" ht="29" x14ac:dyDescent="0.35">
      <c r="A3" s="15" t="s">
        <v>19</v>
      </c>
      <c r="B3" s="23">
        <v>1282886.7023333318</v>
      </c>
      <c r="C3" s="22" t="s">
        <v>44</v>
      </c>
      <c r="D3" s="21"/>
      <c r="H3" s="24"/>
      <c r="I3" s="21"/>
    </row>
    <row r="4" spans="1:10" s="20" customFormat="1" x14ac:dyDescent="0.35">
      <c r="A4" s="17" t="s">
        <v>0</v>
      </c>
      <c r="B4" s="26">
        <f>SUM(B3)</f>
        <v>1282886.7023333318</v>
      </c>
      <c r="C4" s="27"/>
      <c r="D4" s="21"/>
      <c r="H4" s="24"/>
      <c r="I4" s="21"/>
    </row>
    <row r="5" spans="1:10" ht="15" customHeight="1" x14ac:dyDescent="0.35">
      <c r="C5" s="22"/>
      <c r="D5" s="21"/>
      <c r="I5" s="23"/>
    </row>
    <row r="6" spans="1:10" ht="15" customHeight="1" x14ac:dyDescent="0.35">
      <c r="A6" s="16" t="s">
        <v>17</v>
      </c>
      <c r="C6" s="22"/>
      <c r="D6" s="21"/>
      <c r="I6" s="23"/>
    </row>
    <row r="7" spans="1:10" ht="30" customHeight="1" x14ac:dyDescent="0.35">
      <c r="A7" s="2" t="s">
        <v>18</v>
      </c>
      <c r="B7" s="23">
        <f>(1464345.6*1.034*0.24)+(5703770*1.034*0.26)</f>
        <v>1896793.5308960001</v>
      </c>
      <c r="C7" s="22" t="s">
        <v>41</v>
      </c>
      <c r="D7" s="21"/>
      <c r="I7" s="23"/>
    </row>
    <row r="8" spans="1:10" ht="15" customHeight="1" x14ac:dyDescent="0.35">
      <c r="A8" s="2" t="s">
        <v>1</v>
      </c>
      <c r="B8" s="23">
        <f>B7*0.075</f>
        <v>142259.51481719999</v>
      </c>
      <c r="C8" s="22" t="s">
        <v>35</v>
      </c>
      <c r="D8" s="21"/>
      <c r="I8" s="23"/>
    </row>
    <row r="9" spans="1:10" s="20" customFormat="1" ht="15" customHeight="1" x14ac:dyDescent="0.35">
      <c r="A9" s="17" t="s">
        <v>0</v>
      </c>
      <c r="B9" s="26">
        <f>SUM(B7:B8)</f>
        <v>2039053.0457132</v>
      </c>
      <c r="C9" s="29"/>
      <c r="D9" s="21"/>
      <c r="H9" s="24"/>
      <c r="I9" s="21"/>
    </row>
    <row r="10" spans="1:10" ht="15" customHeight="1" x14ac:dyDescent="0.35">
      <c r="C10" s="22"/>
      <c r="D10" s="21"/>
      <c r="I10" s="23"/>
    </row>
    <row r="11" spans="1:10" x14ac:dyDescent="0.35">
      <c r="A11" s="11" t="s">
        <v>2</v>
      </c>
      <c r="B11" s="21"/>
      <c r="C11" s="22"/>
      <c r="D11" s="21"/>
      <c r="E11" s="23"/>
      <c r="F11" s="21"/>
      <c r="G11" s="21"/>
      <c r="H11" s="24"/>
      <c r="I11" s="21"/>
      <c r="J11" s="23"/>
    </row>
    <row r="12" spans="1:10" ht="29" customHeight="1" x14ac:dyDescent="0.35">
      <c r="A12" s="12" t="s">
        <v>3</v>
      </c>
      <c r="B12" s="23">
        <v>80752.569169960479</v>
      </c>
      <c r="C12" s="49" t="s">
        <v>42</v>
      </c>
      <c r="D12" s="21"/>
      <c r="E12" s="23"/>
      <c r="F12" s="23"/>
      <c r="G12" s="23"/>
      <c r="I12" s="23"/>
      <c r="J12" s="23"/>
    </row>
    <row r="13" spans="1:10" ht="29" customHeight="1" x14ac:dyDescent="0.35">
      <c r="A13" s="12" t="s">
        <v>4</v>
      </c>
      <c r="B13" s="23">
        <v>203889.96047430829</v>
      </c>
      <c r="C13" s="49"/>
      <c r="D13" s="21"/>
      <c r="E13" s="23"/>
      <c r="F13" s="23"/>
      <c r="G13" s="23"/>
      <c r="I13" s="23"/>
      <c r="J13" s="23"/>
    </row>
    <row r="14" spans="1:10" x14ac:dyDescent="0.35">
      <c r="A14" s="17" t="s">
        <v>0</v>
      </c>
      <c r="B14" s="26">
        <f>SUM(B12:B13)</f>
        <v>284642.5296442688</v>
      </c>
      <c r="C14" s="27"/>
      <c r="D14" s="21"/>
      <c r="E14" s="23"/>
      <c r="F14" s="23"/>
      <c r="G14" s="23"/>
      <c r="I14" s="23"/>
      <c r="J14" s="23"/>
    </row>
    <row r="15" spans="1:10" x14ac:dyDescent="0.35">
      <c r="C15" s="22"/>
      <c r="D15" s="21"/>
      <c r="I15" s="23"/>
    </row>
    <row r="16" spans="1:10" s="20" customFormat="1" x14ac:dyDescent="0.35">
      <c r="A16" s="16" t="s">
        <v>5</v>
      </c>
      <c r="B16" s="21"/>
      <c r="C16" s="22"/>
      <c r="D16" s="21"/>
      <c r="E16" s="23"/>
      <c r="F16" s="21"/>
      <c r="G16" s="21"/>
      <c r="H16" s="24"/>
      <c r="I16" s="21"/>
      <c r="J16" s="23"/>
    </row>
    <row r="17" spans="1:9" x14ac:dyDescent="0.35">
      <c r="A17" s="12" t="s">
        <v>6</v>
      </c>
      <c r="B17" s="23">
        <v>19791.304347826088</v>
      </c>
      <c r="C17" s="49" t="s">
        <v>43</v>
      </c>
      <c r="D17" s="21"/>
      <c r="I17" s="23"/>
    </row>
    <row r="18" spans="1:9" ht="15" customHeight="1" x14ac:dyDescent="0.35">
      <c r="A18" s="12" t="s">
        <v>7</v>
      </c>
      <c r="B18" s="23">
        <v>261223.7154150198</v>
      </c>
      <c r="C18" s="49"/>
      <c r="D18" s="21"/>
      <c r="I18" s="23"/>
    </row>
    <row r="19" spans="1:9" x14ac:dyDescent="0.35">
      <c r="A19" s="12" t="s">
        <v>8</v>
      </c>
      <c r="B19" s="23">
        <v>677163.14624505932</v>
      </c>
      <c r="C19" s="49"/>
      <c r="D19" s="21"/>
      <c r="I19" s="23"/>
    </row>
    <row r="20" spans="1:9" x14ac:dyDescent="0.35">
      <c r="A20" s="12" t="s">
        <v>9</v>
      </c>
      <c r="B20" s="23">
        <v>1168243.0988142292</v>
      </c>
      <c r="C20" s="49"/>
      <c r="D20" s="21"/>
      <c r="I20" s="23"/>
    </row>
    <row r="21" spans="1:9" x14ac:dyDescent="0.35">
      <c r="A21" s="12" t="s">
        <v>10</v>
      </c>
      <c r="B21" s="23">
        <v>528699.69960474316</v>
      </c>
      <c r="C21" s="49"/>
      <c r="D21" s="21"/>
      <c r="I21" s="23"/>
    </row>
    <row r="22" spans="1:9" x14ac:dyDescent="0.35">
      <c r="A22" s="12" t="s">
        <v>11</v>
      </c>
      <c r="B22" s="23">
        <v>261950.98814229248</v>
      </c>
      <c r="C22" s="49"/>
      <c r="D22" s="21"/>
      <c r="I22" s="23"/>
    </row>
    <row r="23" spans="1:9" x14ac:dyDescent="0.35">
      <c r="A23" s="17" t="s">
        <v>0</v>
      </c>
      <c r="B23" s="26">
        <f>SUM(B17:B22)</f>
        <v>2917071.9525691704</v>
      </c>
      <c r="C23" s="27"/>
      <c r="D23" s="21"/>
      <c r="I23" s="23"/>
    </row>
    <row r="24" spans="1:9" ht="15" customHeight="1" x14ac:dyDescent="0.35">
      <c r="C24" s="22"/>
      <c r="D24" s="21"/>
      <c r="I24" s="23"/>
    </row>
    <row r="25" spans="1:9" ht="15" customHeight="1" x14ac:dyDescent="0.35">
      <c r="A25" s="16" t="s">
        <v>12</v>
      </c>
      <c r="B25" s="21"/>
      <c r="C25" s="22"/>
      <c r="D25" s="21"/>
      <c r="E25" s="23"/>
      <c r="I25" s="23"/>
    </row>
    <row r="26" spans="1:9" ht="15" customHeight="1" x14ac:dyDescent="0.35">
      <c r="A26" s="2" t="s">
        <v>15</v>
      </c>
      <c r="B26" s="23">
        <v>27630</v>
      </c>
      <c r="C26" s="22"/>
      <c r="D26" s="21"/>
      <c r="I26" s="23"/>
    </row>
    <row r="27" spans="1:9" ht="15" customHeight="1" x14ac:dyDescent="0.35">
      <c r="A27" s="2" t="s">
        <v>16</v>
      </c>
      <c r="B27" s="23">
        <v>15000</v>
      </c>
      <c r="C27" s="2" t="s">
        <v>46</v>
      </c>
      <c r="D27" s="21"/>
      <c r="I27" s="23"/>
    </row>
    <row r="28" spans="1:9" ht="30" customHeight="1" x14ac:dyDescent="0.35">
      <c r="A28" s="2" t="s">
        <v>13</v>
      </c>
      <c r="B28" s="23">
        <v>148669.94071146246</v>
      </c>
      <c r="C28" s="22"/>
      <c r="D28" s="21"/>
      <c r="I28" s="23"/>
    </row>
    <row r="29" spans="1:9" ht="15" customHeight="1" x14ac:dyDescent="0.35">
      <c r="A29" s="17" t="s">
        <v>0</v>
      </c>
      <c r="B29" s="26">
        <f>SUM(B26:B28)</f>
        <v>191299.94071146246</v>
      </c>
      <c r="C29" s="27"/>
      <c r="D29" s="21"/>
      <c r="I29" s="23"/>
    </row>
    <row r="30" spans="1:9" ht="15" customHeight="1" x14ac:dyDescent="0.35">
      <c r="C30" s="22"/>
      <c r="D30" s="23"/>
      <c r="I30" s="23"/>
    </row>
    <row r="31" spans="1:9" ht="15" customHeight="1" x14ac:dyDescent="0.35">
      <c r="A31" s="16" t="s">
        <v>23</v>
      </c>
      <c r="C31" s="22"/>
      <c r="D31" s="23"/>
      <c r="I31" s="23"/>
    </row>
    <row r="32" spans="1:9" ht="15" customHeight="1" x14ac:dyDescent="0.35">
      <c r="A32" s="15" t="s">
        <v>19</v>
      </c>
      <c r="B32" s="23">
        <v>130077.68999999983</v>
      </c>
      <c r="C32" s="49" t="s">
        <v>48</v>
      </c>
      <c r="D32" s="23"/>
      <c r="I32" s="23"/>
    </row>
    <row r="33" spans="1:9" ht="15" customHeight="1" x14ac:dyDescent="0.35">
      <c r="A33" s="15" t="s">
        <v>24</v>
      </c>
      <c r="B33" s="23">
        <v>323412.49011857709</v>
      </c>
      <c r="C33" s="49"/>
      <c r="D33" s="23"/>
      <c r="I33" s="23"/>
    </row>
    <row r="34" spans="1:9" ht="15" customHeight="1" x14ac:dyDescent="0.35">
      <c r="A34" s="17" t="s">
        <v>0</v>
      </c>
      <c r="B34" s="26">
        <f>SUM(B32:B33)</f>
        <v>453490.18011857691</v>
      </c>
      <c r="C34" s="29"/>
      <c r="D34" s="23"/>
      <c r="I34" s="23"/>
    </row>
    <row r="35" spans="1:9" ht="15" customHeight="1" x14ac:dyDescent="0.35">
      <c r="C35" s="22"/>
      <c r="D35" s="23"/>
      <c r="I35" s="23"/>
    </row>
    <row r="36" spans="1:9" ht="15" customHeight="1" x14ac:dyDescent="0.35">
      <c r="A36" s="16" t="s">
        <v>25</v>
      </c>
      <c r="C36" s="22"/>
      <c r="D36" s="23"/>
      <c r="I36" s="23"/>
    </row>
    <row r="37" spans="1:9" ht="15" customHeight="1" x14ac:dyDescent="0.35">
      <c r="A37" s="15" t="s">
        <v>19</v>
      </c>
      <c r="B37" s="23">
        <v>10000</v>
      </c>
      <c r="C37" s="49" t="s">
        <v>47</v>
      </c>
      <c r="D37" s="23"/>
      <c r="I37" s="23"/>
    </row>
    <row r="38" spans="1:9" ht="15" customHeight="1" x14ac:dyDescent="0.35">
      <c r="A38" s="15" t="s">
        <v>26</v>
      </c>
      <c r="B38" s="23">
        <v>40000</v>
      </c>
      <c r="C38" s="49"/>
      <c r="D38" s="23"/>
      <c r="I38" s="23"/>
    </row>
    <row r="39" spans="1:9" ht="15" customHeight="1" x14ac:dyDescent="0.35">
      <c r="A39" s="17" t="s">
        <v>0</v>
      </c>
      <c r="B39" s="26">
        <f>SUM(B37:B38)</f>
        <v>50000</v>
      </c>
      <c r="C39" s="29"/>
      <c r="D39" s="23"/>
      <c r="I39" s="23"/>
    </row>
    <row r="40" spans="1:9" ht="15" customHeight="1" x14ac:dyDescent="0.35">
      <c r="C40" s="22"/>
      <c r="D40" s="23"/>
      <c r="I40" s="23"/>
    </row>
    <row r="41" spans="1:9" ht="15" customHeight="1" x14ac:dyDescent="0.35">
      <c r="A41" s="16" t="s">
        <v>27</v>
      </c>
      <c r="C41" s="22"/>
      <c r="D41" s="23"/>
      <c r="I41" s="23"/>
    </row>
    <row r="42" spans="1:9" ht="15" customHeight="1" x14ac:dyDescent="0.35">
      <c r="A42" s="15" t="s">
        <v>19</v>
      </c>
      <c r="B42" s="23">
        <v>0</v>
      </c>
      <c r="C42" s="22"/>
      <c r="D42" s="23"/>
      <c r="I42" s="23"/>
    </row>
    <row r="43" spans="1:9" ht="15" customHeight="1" x14ac:dyDescent="0.35">
      <c r="A43" s="15" t="s">
        <v>28</v>
      </c>
      <c r="B43" s="23">
        <v>23136.758893280636</v>
      </c>
      <c r="C43" s="22"/>
      <c r="D43" s="23"/>
      <c r="I43" s="23"/>
    </row>
    <row r="44" spans="1:9" ht="15" customHeight="1" x14ac:dyDescent="0.35">
      <c r="A44" s="17" t="s">
        <v>0</v>
      </c>
      <c r="B44" s="26">
        <f>SUM(B42:B43)</f>
        <v>23136.758893280636</v>
      </c>
      <c r="C44" s="27"/>
      <c r="D44" s="23"/>
      <c r="I44" s="23"/>
    </row>
    <row r="45" spans="1:9" ht="15" customHeight="1" x14ac:dyDescent="0.35">
      <c r="A45" s="2"/>
      <c r="C45" s="22"/>
      <c r="D45" s="21"/>
      <c r="I45" s="23"/>
    </row>
    <row r="46" spans="1:9" ht="15" customHeight="1" x14ac:dyDescent="0.35">
      <c r="A46" s="18" t="s">
        <v>29</v>
      </c>
      <c r="B46" s="30">
        <f>B29+B23+B14+B9+B4+B34+B39+B44</f>
        <v>7241581.1099832905</v>
      </c>
      <c r="C46" s="31"/>
      <c r="D46" s="21"/>
      <c r="I46" s="23"/>
    </row>
    <row r="47" spans="1:9" x14ac:dyDescent="0.35">
      <c r="C47" s="22"/>
      <c r="D47" s="21"/>
      <c r="I47" s="23"/>
    </row>
    <row r="48" spans="1:9" x14ac:dyDescent="0.35">
      <c r="A48" s="12" t="s">
        <v>30</v>
      </c>
      <c r="B48" s="23">
        <f>B46*0.12</f>
        <v>868989.73319799488</v>
      </c>
      <c r="C48" s="22" t="s">
        <v>31</v>
      </c>
      <c r="D48" s="21"/>
      <c r="I48" s="23"/>
    </row>
    <row r="49" spans="1:10" x14ac:dyDescent="0.35">
      <c r="A49" s="12"/>
      <c r="C49" s="22"/>
      <c r="D49" s="21"/>
      <c r="I49" s="23"/>
    </row>
    <row r="50" spans="1:10" x14ac:dyDescent="0.35">
      <c r="A50" s="39" t="s">
        <v>32</v>
      </c>
      <c r="B50" s="30">
        <f>B46+B48</f>
        <v>8110570.8431812851</v>
      </c>
      <c r="C50" s="40"/>
      <c r="D50" s="21"/>
      <c r="I50" s="23"/>
    </row>
    <row r="51" spans="1:10" x14ac:dyDescent="0.35">
      <c r="A51" s="12"/>
      <c r="C51" s="22"/>
      <c r="D51" s="21"/>
      <c r="I51" s="23"/>
    </row>
    <row r="52" spans="1:10" x14ac:dyDescent="0.35">
      <c r="A52" s="12"/>
      <c r="C52" s="22"/>
      <c r="D52" s="21"/>
      <c r="I52" s="23"/>
    </row>
    <row r="53" spans="1:10" x14ac:dyDescent="0.35">
      <c r="A53" s="12"/>
      <c r="C53" s="22"/>
      <c r="D53" s="21"/>
      <c r="I53" s="23"/>
    </row>
    <row r="54" spans="1:10" x14ac:dyDescent="0.35">
      <c r="A54" s="12"/>
      <c r="C54" s="22"/>
      <c r="D54" s="21"/>
      <c r="I54" s="23"/>
    </row>
    <row r="55" spans="1:10" x14ac:dyDescent="0.35">
      <c r="A55" s="12"/>
      <c r="C55" s="22"/>
      <c r="D55" s="21"/>
      <c r="I55" s="23"/>
    </row>
    <row r="56" spans="1:10" x14ac:dyDescent="0.35">
      <c r="A56" s="16"/>
      <c r="B56" s="21"/>
      <c r="C56" s="22"/>
      <c r="D56" s="21"/>
      <c r="I56" s="23"/>
    </row>
    <row r="57" spans="1:10" x14ac:dyDescent="0.35">
      <c r="A57" s="2"/>
      <c r="C57" s="22"/>
      <c r="D57" s="21"/>
      <c r="I57" s="23"/>
    </row>
    <row r="58" spans="1:10" x14ac:dyDescent="0.35">
      <c r="A58" s="3"/>
      <c r="B58" s="21"/>
      <c r="C58" s="22"/>
      <c r="D58" s="21"/>
      <c r="E58" s="23"/>
      <c r="F58" s="21"/>
      <c r="G58" s="21"/>
      <c r="H58" s="24"/>
      <c r="I58" s="21"/>
      <c r="J58" s="23"/>
    </row>
    <row r="59" spans="1:10" x14ac:dyDescent="0.35">
      <c r="A59" s="12"/>
      <c r="C59" s="22"/>
      <c r="D59" s="21"/>
      <c r="I59" s="23"/>
    </row>
    <row r="60" spans="1:10" x14ac:dyDescent="0.35">
      <c r="A60" s="12"/>
      <c r="C60" s="22"/>
      <c r="D60" s="21"/>
      <c r="I60" s="23"/>
    </row>
    <row r="61" spans="1:10" x14ac:dyDescent="0.35">
      <c r="A61" s="12"/>
      <c r="C61" s="22"/>
      <c r="D61" s="21"/>
      <c r="I61" s="23"/>
    </row>
    <row r="62" spans="1:10" x14ac:dyDescent="0.35">
      <c r="A62" s="12"/>
      <c r="C62" s="22"/>
      <c r="D62" s="21"/>
      <c r="I62" s="23"/>
    </row>
    <row r="63" spans="1:10" x14ac:dyDescent="0.35">
      <c r="A63" s="12"/>
      <c r="C63" s="22"/>
      <c r="D63" s="21"/>
      <c r="I63" s="23"/>
    </row>
    <row r="64" spans="1:10" s="20" customFormat="1" x14ac:dyDescent="0.35">
      <c r="A64" s="12"/>
      <c r="B64" s="23"/>
      <c r="C64" s="22"/>
      <c r="D64" s="21"/>
      <c r="E64" s="23"/>
      <c r="F64" s="21"/>
      <c r="G64" s="21"/>
      <c r="H64" s="24"/>
      <c r="I64" s="21"/>
      <c r="J64" s="23"/>
    </row>
    <row r="65" spans="1:10" x14ac:dyDescent="0.35">
      <c r="A65" s="12"/>
      <c r="C65" s="22"/>
      <c r="D65" s="21"/>
      <c r="I65" s="23"/>
    </row>
    <row r="66" spans="1:10" x14ac:dyDescent="0.35">
      <c r="A66" s="12"/>
      <c r="C66" s="22"/>
      <c r="D66" s="21"/>
      <c r="I66" s="23"/>
    </row>
    <row r="67" spans="1:10" x14ac:dyDescent="0.35">
      <c r="A67" s="12"/>
      <c r="C67" s="22"/>
      <c r="D67" s="21"/>
      <c r="E67" s="23"/>
      <c r="F67" s="21"/>
      <c r="G67" s="21"/>
      <c r="H67" s="24"/>
      <c r="I67" s="21"/>
      <c r="J67" s="23"/>
    </row>
    <row r="68" spans="1:10" x14ac:dyDescent="0.35">
      <c r="A68" s="12"/>
      <c r="C68" s="22"/>
      <c r="D68" s="21"/>
      <c r="I68" s="23"/>
    </row>
    <row r="69" spans="1:10" x14ac:dyDescent="0.35">
      <c r="A69" s="12"/>
      <c r="C69" s="22"/>
      <c r="D69" s="21"/>
      <c r="I69" s="23"/>
    </row>
    <row r="70" spans="1:10" x14ac:dyDescent="0.35">
      <c r="A70" s="12"/>
      <c r="C70" s="22"/>
      <c r="D70" s="21"/>
      <c r="I70" s="23"/>
    </row>
    <row r="71" spans="1:10" x14ac:dyDescent="0.35">
      <c r="A71" s="12"/>
      <c r="C71" s="22"/>
      <c r="D71" s="21"/>
      <c r="I71" s="23"/>
    </row>
    <row r="72" spans="1:10" x14ac:dyDescent="0.35">
      <c r="A72" s="12"/>
      <c r="C72" s="22"/>
      <c r="D72" s="21"/>
      <c r="I72" s="23"/>
    </row>
    <row r="73" spans="1:10" x14ac:dyDescent="0.35">
      <c r="A73" s="12"/>
      <c r="C73" s="22"/>
      <c r="D73" s="21"/>
      <c r="I73" s="23"/>
    </row>
    <row r="74" spans="1:10" x14ac:dyDescent="0.35">
      <c r="A74" s="16"/>
      <c r="B74" s="21"/>
      <c r="C74" s="22"/>
      <c r="D74" s="21"/>
      <c r="I74" s="23"/>
    </row>
    <row r="75" spans="1:10" x14ac:dyDescent="0.35">
      <c r="C75" s="22"/>
      <c r="D75" s="21"/>
      <c r="I75" s="23"/>
    </row>
    <row r="76" spans="1:10" s="20" customFormat="1" x14ac:dyDescent="0.35">
      <c r="A76" s="16"/>
      <c r="B76" s="21"/>
      <c r="C76" s="22"/>
      <c r="D76" s="21"/>
      <c r="E76" s="23"/>
      <c r="F76" s="21"/>
      <c r="G76" s="21"/>
      <c r="H76" s="24"/>
      <c r="I76" s="21"/>
      <c r="J76" s="23"/>
    </row>
    <row r="77" spans="1:10" x14ac:dyDescent="0.35">
      <c r="A77" s="12"/>
      <c r="C77" s="22"/>
      <c r="D77" s="21"/>
      <c r="E77" s="23"/>
      <c r="F77" s="23"/>
      <c r="G77" s="23"/>
      <c r="I77" s="23"/>
      <c r="J77" s="23"/>
    </row>
    <row r="78" spans="1:10" x14ac:dyDescent="0.35">
      <c r="A78" s="19"/>
      <c r="C78" s="22"/>
      <c r="D78" s="21"/>
      <c r="E78" s="23"/>
      <c r="F78" s="23"/>
      <c r="G78" s="23"/>
      <c r="I78" s="23"/>
      <c r="J78" s="23"/>
    </row>
    <row r="79" spans="1:10" x14ac:dyDescent="0.35">
      <c r="A79" s="16"/>
      <c r="B79" s="21"/>
      <c r="C79" s="22"/>
      <c r="D79" s="21"/>
      <c r="E79" s="23"/>
      <c r="F79" s="23"/>
      <c r="G79" s="23"/>
      <c r="I79" s="23"/>
      <c r="J79" s="23"/>
    </row>
    <row r="80" spans="1:10" ht="14.5" customHeight="1" x14ac:dyDescent="0.35">
      <c r="A80" s="2"/>
      <c r="C80" s="22"/>
      <c r="D80" s="21"/>
      <c r="E80" s="23"/>
      <c r="F80" s="23"/>
      <c r="G80" s="23"/>
      <c r="I80" s="23"/>
      <c r="J80" s="23"/>
    </row>
    <row r="81" spans="1:10" s="20" customFormat="1" x14ac:dyDescent="0.35">
      <c r="A81" s="16"/>
      <c r="B81" s="21"/>
      <c r="C81" s="22"/>
      <c r="D81" s="21"/>
      <c r="E81" s="23"/>
      <c r="F81" s="21"/>
      <c r="G81" s="21"/>
      <c r="H81" s="24"/>
      <c r="I81" s="21"/>
      <c r="J81" s="23"/>
    </row>
    <row r="82" spans="1:10" x14ac:dyDescent="0.35">
      <c r="C82" s="22"/>
      <c r="D82" s="21"/>
      <c r="E82" s="23"/>
      <c r="F82" s="23"/>
      <c r="G82" s="23"/>
      <c r="I82" s="23"/>
      <c r="J82" s="23"/>
    </row>
    <row r="83" spans="1:10" x14ac:dyDescent="0.35">
      <c r="C83" s="22"/>
      <c r="D83" s="21"/>
      <c r="E83" s="23"/>
      <c r="F83" s="23"/>
      <c r="G83" s="23"/>
      <c r="I83" s="23"/>
      <c r="J83" s="23"/>
    </row>
    <row r="84" spans="1:10" x14ac:dyDescent="0.35">
      <c r="A84" s="16"/>
      <c r="C84" s="22"/>
      <c r="D84" s="23"/>
      <c r="E84" s="23"/>
      <c r="F84" s="23"/>
      <c r="G84" s="23"/>
      <c r="I84" s="23"/>
      <c r="J84" s="23"/>
    </row>
    <row r="85" spans="1:10" s="20" customFormat="1" x14ac:dyDescent="0.35">
      <c r="A85" s="15"/>
      <c r="B85" s="21"/>
      <c r="C85" s="22"/>
      <c r="D85" s="23"/>
      <c r="E85" s="25"/>
      <c r="F85" s="25"/>
      <c r="G85" s="25"/>
      <c r="H85" s="28"/>
      <c r="I85" s="25"/>
      <c r="J85" s="25"/>
    </row>
    <row r="86" spans="1:10" x14ac:dyDescent="0.35">
      <c r="C86" s="22"/>
      <c r="D86" s="23"/>
    </row>
    <row r="87" spans="1:10" s="20" customFormat="1" x14ac:dyDescent="0.35">
      <c r="A87" s="16"/>
      <c r="B87" s="21"/>
      <c r="C87" s="22"/>
      <c r="D87" s="21"/>
      <c r="E87" s="25"/>
      <c r="F87" s="25"/>
      <c r="G87" s="25"/>
      <c r="H87" s="28"/>
      <c r="I87" s="25"/>
      <c r="J87" s="25"/>
    </row>
    <row r="88" spans="1:10" x14ac:dyDescent="0.35">
      <c r="C88" s="22"/>
      <c r="D88" s="21"/>
    </row>
    <row r="89" spans="1:10" x14ac:dyDescent="0.35">
      <c r="C89" s="22"/>
      <c r="D89" s="21"/>
    </row>
    <row r="90" spans="1:10" s="20" customFormat="1" x14ac:dyDescent="0.35">
      <c r="A90" s="16"/>
      <c r="B90" s="21"/>
      <c r="C90" s="22"/>
      <c r="D90" s="21"/>
      <c r="E90" s="23"/>
      <c r="F90" s="23"/>
      <c r="G90" s="23"/>
      <c r="H90" s="28"/>
      <c r="I90" s="23"/>
      <c r="J90" s="23"/>
    </row>
    <row r="91" spans="1:10" x14ac:dyDescent="0.35">
      <c r="C91" s="22"/>
      <c r="D91" s="21"/>
    </row>
    <row r="92" spans="1:10" x14ac:dyDescent="0.35">
      <c r="C92" s="22"/>
      <c r="D92" s="21"/>
    </row>
    <row r="93" spans="1:10" x14ac:dyDescent="0.35">
      <c r="C93" s="32"/>
      <c r="D93" s="33"/>
    </row>
    <row r="94" spans="1:10" x14ac:dyDescent="0.35">
      <c r="C94" s="22"/>
      <c r="D94" s="21"/>
    </row>
    <row r="95" spans="1:10" x14ac:dyDescent="0.35">
      <c r="C95" s="22"/>
      <c r="D95" s="21"/>
    </row>
    <row r="96" spans="1:10" x14ac:dyDescent="0.35">
      <c r="C96" s="22"/>
      <c r="D96" s="21"/>
    </row>
    <row r="97" spans="3:4" x14ac:dyDescent="0.35">
      <c r="C97" s="22"/>
      <c r="D97" s="21"/>
    </row>
    <row r="98" spans="3:4" x14ac:dyDescent="0.35">
      <c r="C98" s="22"/>
      <c r="D98" s="21"/>
    </row>
    <row r="99" spans="3:4" x14ac:dyDescent="0.35">
      <c r="C99" s="22"/>
      <c r="D99" s="21"/>
    </row>
    <row r="100" spans="3:4" x14ac:dyDescent="0.35">
      <c r="C100" s="22"/>
      <c r="D100" s="21"/>
    </row>
    <row r="101" spans="3:4" x14ac:dyDescent="0.35">
      <c r="C101" s="22"/>
      <c r="D101" s="21"/>
    </row>
    <row r="102" spans="3:4" x14ac:dyDescent="0.35">
      <c r="C102" s="22"/>
      <c r="D102" s="21"/>
    </row>
    <row r="103" spans="3:4" x14ac:dyDescent="0.35">
      <c r="C103" s="22"/>
      <c r="D103" s="21"/>
    </row>
    <row r="104" spans="3:4" x14ac:dyDescent="0.35">
      <c r="C104" s="22"/>
      <c r="D104" s="21"/>
    </row>
    <row r="105" spans="3:4" x14ac:dyDescent="0.35">
      <c r="C105" s="22"/>
      <c r="D105" s="21"/>
    </row>
    <row r="106" spans="3:4" x14ac:dyDescent="0.35">
      <c r="C106" s="22"/>
      <c r="D106" s="21"/>
    </row>
    <row r="107" spans="3:4" x14ac:dyDescent="0.35">
      <c r="C107" s="22"/>
      <c r="D107" s="21"/>
    </row>
    <row r="108" spans="3:4" x14ac:dyDescent="0.35">
      <c r="C108" s="22"/>
      <c r="D108" s="21"/>
    </row>
    <row r="109" spans="3:4" x14ac:dyDescent="0.35">
      <c r="C109" s="22"/>
      <c r="D109" s="21"/>
    </row>
    <row r="110" spans="3:4" x14ac:dyDescent="0.35">
      <c r="C110" s="22"/>
      <c r="D110" s="21"/>
    </row>
    <row r="111" spans="3:4" x14ac:dyDescent="0.35">
      <c r="C111" s="22"/>
      <c r="D111" s="21"/>
    </row>
    <row r="112" spans="3:4" x14ac:dyDescent="0.35">
      <c r="C112" s="22"/>
      <c r="D112" s="21"/>
    </row>
    <row r="113" spans="3:4" x14ac:dyDescent="0.35">
      <c r="C113" s="22"/>
      <c r="D113" s="21"/>
    </row>
    <row r="114" spans="3:4" x14ac:dyDescent="0.35">
      <c r="C114" s="22"/>
      <c r="D114" s="21"/>
    </row>
    <row r="115" spans="3:4" x14ac:dyDescent="0.35">
      <c r="C115" s="22"/>
      <c r="D115" s="21"/>
    </row>
    <row r="116" spans="3:4" x14ac:dyDescent="0.35">
      <c r="C116" s="22"/>
      <c r="D116" s="21"/>
    </row>
    <row r="117" spans="3:4" x14ac:dyDescent="0.35">
      <c r="C117" s="22"/>
      <c r="D117" s="21"/>
    </row>
    <row r="118" spans="3:4" x14ac:dyDescent="0.35">
      <c r="C118" s="22"/>
      <c r="D118" s="21"/>
    </row>
    <row r="119" spans="3:4" x14ac:dyDescent="0.35">
      <c r="C119" s="22"/>
      <c r="D119" s="21"/>
    </row>
    <row r="120" spans="3:4" x14ac:dyDescent="0.35">
      <c r="C120" s="22"/>
      <c r="D120" s="21"/>
    </row>
    <row r="121" spans="3:4" x14ac:dyDescent="0.35">
      <c r="C121" s="22"/>
      <c r="D121" s="21"/>
    </row>
    <row r="122" spans="3:4" x14ac:dyDescent="0.35">
      <c r="C122" s="22"/>
      <c r="D122" s="21"/>
    </row>
    <row r="123" spans="3:4" x14ac:dyDescent="0.35">
      <c r="C123" s="22"/>
      <c r="D123" s="21"/>
    </row>
    <row r="124" spans="3:4" x14ac:dyDescent="0.35">
      <c r="C124" s="22"/>
      <c r="D124" s="21"/>
    </row>
    <row r="125" spans="3:4" x14ac:dyDescent="0.35">
      <c r="C125" s="22"/>
      <c r="D125" s="21"/>
    </row>
    <row r="126" spans="3:4" x14ac:dyDescent="0.35">
      <c r="C126" s="22"/>
      <c r="D126" s="21"/>
    </row>
    <row r="127" spans="3:4" x14ac:dyDescent="0.35">
      <c r="C127" s="22"/>
      <c r="D127" s="21"/>
    </row>
    <row r="128" spans="3:4" x14ac:dyDescent="0.35">
      <c r="C128" s="22"/>
      <c r="D128" s="21"/>
    </row>
    <row r="129" spans="3:4" x14ac:dyDescent="0.35">
      <c r="C129" s="22"/>
      <c r="D129" s="21"/>
    </row>
    <row r="130" spans="3:4" x14ac:dyDescent="0.35">
      <c r="C130" s="22"/>
      <c r="D130" s="21"/>
    </row>
    <row r="131" spans="3:4" x14ac:dyDescent="0.35">
      <c r="C131" s="22"/>
      <c r="D131" s="21"/>
    </row>
    <row r="132" spans="3:4" x14ac:dyDescent="0.35">
      <c r="C132" s="22"/>
      <c r="D132" s="21"/>
    </row>
    <row r="133" spans="3:4" x14ac:dyDescent="0.35">
      <c r="C133" s="22"/>
      <c r="D133" s="21"/>
    </row>
    <row r="134" spans="3:4" x14ac:dyDescent="0.35">
      <c r="C134" s="22"/>
      <c r="D134" s="21"/>
    </row>
    <row r="135" spans="3:4" x14ac:dyDescent="0.35">
      <c r="C135" s="22"/>
      <c r="D135" s="21"/>
    </row>
    <row r="136" spans="3:4" x14ac:dyDescent="0.35">
      <c r="C136" s="22"/>
      <c r="D136" s="21"/>
    </row>
    <row r="137" spans="3:4" x14ac:dyDescent="0.35">
      <c r="C137" s="22"/>
      <c r="D137" s="21"/>
    </row>
    <row r="138" spans="3:4" x14ac:dyDescent="0.35">
      <c r="C138" s="22"/>
      <c r="D138" s="21"/>
    </row>
    <row r="139" spans="3:4" x14ac:dyDescent="0.35">
      <c r="C139" s="22"/>
      <c r="D139" s="21"/>
    </row>
    <row r="140" spans="3:4" x14ac:dyDescent="0.35">
      <c r="C140" s="22"/>
      <c r="D140" s="21"/>
    </row>
    <row r="141" spans="3:4" x14ac:dyDescent="0.35">
      <c r="C141" s="22"/>
      <c r="D141" s="21"/>
    </row>
    <row r="142" spans="3:4" x14ac:dyDescent="0.35">
      <c r="C142" s="22"/>
      <c r="D142" s="21"/>
    </row>
    <row r="143" spans="3:4" x14ac:dyDescent="0.35">
      <c r="C143" s="22"/>
      <c r="D143" s="21"/>
    </row>
    <row r="144" spans="3:4" x14ac:dyDescent="0.35">
      <c r="C144" s="22"/>
      <c r="D144" s="21"/>
    </row>
    <row r="145" spans="3:4" x14ac:dyDescent="0.35">
      <c r="C145" s="22"/>
      <c r="D145" s="21"/>
    </row>
    <row r="146" spans="3:4" x14ac:dyDescent="0.35">
      <c r="C146" s="22"/>
      <c r="D146" s="21"/>
    </row>
    <row r="147" spans="3:4" x14ac:dyDescent="0.35">
      <c r="C147" s="22"/>
      <c r="D147" s="21"/>
    </row>
    <row r="148" spans="3:4" x14ac:dyDescent="0.35">
      <c r="C148" s="22"/>
      <c r="D148" s="21"/>
    </row>
    <row r="149" spans="3:4" x14ac:dyDescent="0.35">
      <c r="C149" s="22"/>
      <c r="D149" s="21"/>
    </row>
    <row r="150" spans="3:4" x14ac:dyDescent="0.35">
      <c r="C150" s="22"/>
      <c r="D150" s="21"/>
    </row>
    <row r="151" spans="3:4" x14ac:dyDescent="0.35">
      <c r="C151" s="22"/>
      <c r="D151" s="21"/>
    </row>
    <row r="152" spans="3:4" x14ac:dyDescent="0.35">
      <c r="C152" s="22"/>
      <c r="D152" s="21"/>
    </row>
  </sheetData>
  <mergeCells count="4">
    <mergeCell ref="C12:C13"/>
    <mergeCell ref="C17:C22"/>
    <mergeCell ref="C37:C38"/>
    <mergeCell ref="C32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6065-5720-4A12-848A-E8280903CBFC}">
  <dimension ref="A1:J152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40.54296875" style="15" customWidth="1"/>
    <col min="2" max="2" width="15.54296875" style="23" customWidth="1"/>
    <col min="3" max="3" width="78.7265625" style="34" customWidth="1"/>
    <col min="4" max="4" width="15.54296875" style="20" customWidth="1"/>
    <col min="5" max="5" width="9.7265625" style="25" bestFit="1" customWidth="1"/>
    <col min="6" max="7" width="12.54296875" style="25" customWidth="1"/>
    <col min="8" max="8" width="9.54296875" style="28" customWidth="1"/>
    <col min="9" max="10" width="9.7265625" style="25" customWidth="1"/>
    <col min="11" max="11" width="12.453125" style="25" customWidth="1"/>
    <col min="12" max="16384" width="8.7265625" style="25"/>
  </cols>
  <sheetData>
    <row r="1" spans="1:10" s="38" customFormat="1" x14ac:dyDescent="0.35">
      <c r="A1" s="35" t="s">
        <v>21</v>
      </c>
      <c r="B1" s="36" t="s">
        <v>39</v>
      </c>
      <c r="C1" s="36" t="s">
        <v>20</v>
      </c>
      <c r="D1" s="37"/>
      <c r="F1" s="37"/>
      <c r="G1" s="37"/>
      <c r="H1" s="37"/>
      <c r="I1" s="37"/>
    </row>
    <row r="2" spans="1:10" s="20" customFormat="1" x14ac:dyDescent="0.35">
      <c r="A2" s="10" t="s">
        <v>33</v>
      </c>
      <c r="B2" s="21"/>
      <c r="C2" s="22"/>
      <c r="D2" s="21"/>
      <c r="E2" s="23"/>
      <c r="F2" s="21"/>
      <c r="G2" s="21"/>
      <c r="H2" s="24"/>
      <c r="I2" s="21"/>
      <c r="J2" s="23"/>
    </row>
    <row r="3" spans="1:10" s="20" customFormat="1" x14ac:dyDescent="0.35">
      <c r="A3" s="15" t="s">
        <v>19</v>
      </c>
      <c r="B3" s="23">
        <v>1336067.3273333316</v>
      </c>
      <c r="C3" s="22" t="s">
        <v>45</v>
      </c>
      <c r="D3" s="21"/>
      <c r="H3" s="24"/>
      <c r="I3" s="21"/>
    </row>
    <row r="4" spans="1:10" s="20" customFormat="1" x14ac:dyDescent="0.35">
      <c r="A4" s="17" t="s">
        <v>0</v>
      </c>
      <c r="B4" s="26">
        <f>SUM(B3)</f>
        <v>1336067.3273333316</v>
      </c>
      <c r="C4" s="27"/>
      <c r="D4" s="21"/>
      <c r="H4" s="24"/>
      <c r="I4" s="21"/>
    </row>
    <row r="5" spans="1:10" ht="15" customHeight="1" x14ac:dyDescent="0.35">
      <c r="C5" s="22"/>
      <c r="D5" s="21"/>
      <c r="I5" s="23"/>
    </row>
    <row r="6" spans="1:10" ht="15" customHeight="1" x14ac:dyDescent="0.35">
      <c r="A6" s="16" t="s">
        <v>17</v>
      </c>
      <c r="C6" s="22"/>
      <c r="D6" s="21"/>
      <c r="I6" s="23"/>
    </row>
    <row r="7" spans="1:10" ht="15" customHeight="1" x14ac:dyDescent="0.35">
      <c r="A7" s="2" t="s">
        <v>18</v>
      </c>
      <c r="B7" s="23">
        <v>1961285</v>
      </c>
      <c r="C7" s="22" t="s">
        <v>40</v>
      </c>
      <c r="D7" s="21"/>
      <c r="I7" s="23"/>
    </row>
    <row r="8" spans="1:10" ht="15" customHeight="1" x14ac:dyDescent="0.35">
      <c r="A8" s="2" t="s">
        <v>1</v>
      </c>
      <c r="B8" s="23">
        <v>147096</v>
      </c>
      <c r="C8" s="22" t="s">
        <v>22</v>
      </c>
      <c r="D8" s="21"/>
      <c r="I8" s="23"/>
    </row>
    <row r="9" spans="1:10" s="20" customFormat="1" ht="15" customHeight="1" x14ac:dyDescent="0.35">
      <c r="A9" s="17" t="s">
        <v>0</v>
      </c>
      <c r="B9" s="26">
        <f>SUM(B7:B8)</f>
        <v>2108381</v>
      </c>
      <c r="C9" s="29"/>
      <c r="D9" s="21"/>
      <c r="H9" s="24"/>
      <c r="I9" s="21"/>
    </row>
    <row r="10" spans="1:10" ht="15" customHeight="1" x14ac:dyDescent="0.35">
      <c r="C10" s="22"/>
      <c r="D10" s="21"/>
      <c r="I10" s="23"/>
    </row>
    <row r="11" spans="1:10" x14ac:dyDescent="0.35">
      <c r="A11" s="11" t="s">
        <v>2</v>
      </c>
      <c r="B11" s="21"/>
      <c r="C11" s="22"/>
      <c r="D11" s="21"/>
      <c r="E11" s="23"/>
      <c r="F11" s="21"/>
      <c r="G11" s="21"/>
      <c r="H11" s="24"/>
      <c r="I11" s="21"/>
      <c r="J11" s="23"/>
    </row>
    <row r="12" spans="1:10" ht="29" customHeight="1" x14ac:dyDescent="0.35">
      <c r="A12" s="12" t="s">
        <v>3</v>
      </c>
      <c r="B12" s="23">
        <v>78023.71541501976</v>
      </c>
      <c r="C12" s="49" t="s">
        <v>49</v>
      </c>
      <c r="D12" s="21"/>
      <c r="E12" s="23"/>
      <c r="F12" s="23"/>
      <c r="G12" s="23"/>
      <c r="I12" s="23"/>
      <c r="J12" s="23"/>
    </row>
    <row r="13" spans="1:10" ht="29" customHeight="1" x14ac:dyDescent="0.35">
      <c r="A13" s="12" t="s">
        <v>4</v>
      </c>
      <c r="B13" s="23">
        <v>185866.24505928851</v>
      </c>
      <c r="C13" s="49"/>
      <c r="D13" s="21"/>
      <c r="E13" s="23"/>
      <c r="F13" s="23"/>
      <c r="G13" s="23"/>
      <c r="I13" s="23"/>
      <c r="J13" s="23"/>
    </row>
    <row r="14" spans="1:10" x14ac:dyDescent="0.35">
      <c r="A14" s="17" t="s">
        <v>0</v>
      </c>
      <c r="B14" s="26">
        <f>SUM(B12:B13)</f>
        <v>263889.96047430829</v>
      </c>
      <c r="C14" s="27"/>
      <c r="D14" s="21"/>
      <c r="E14" s="23"/>
      <c r="F14" s="23"/>
      <c r="G14" s="23"/>
      <c r="I14" s="23"/>
      <c r="J14" s="23"/>
    </row>
    <row r="15" spans="1:10" x14ac:dyDescent="0.35">
      <c r="C15" s="22"/>
      <c r="D15" s="21"/>
      <c r="I15" s="23"/>
    </row>
    <row r="16" spans="1:10" s="20" customFormat="1" x14ac:dyDescent="0.35">
      <c r="A16" s="16" t="s">
        <v>5</v>
      </c>
      <c r="B16" s="21"/>
      <c r="C16" s="22"/>
      <c r="D16" s="21"/>
      <c r="E16" s="23"/>
      <c r="F16" s="21"/>
      <c r="G16" s="21"/>
      <c r="H16" s="24"/>
      <c r="I16" s="21"/>
      <c r="J16" s="23"/>
    </row>
    <row r="17" spans="1:9" ht="14.5" customHeight="1" x14ac:dyDescent="0.35">
      <c r="A17" s="12" t="s">
        <v>6</v>
      </c>
      <c r="B17" s="23">
        <v>19728.06324110672</v>
      </c>
      <c r="C17" s="49" t="s">
        <v>50</v>
      </c>
      <c r="D17" s="21"/>
      <c r="I17" s="23"/>
    </row>
    <row r="18" spans="1:9" ht="15" customHeight="1" x14ac:dyDescent="0.35">
      <c r="A18" s="12" t="s">
        <v>7</v>
      </c>
      <c r="B18" s="23">
        <v>271320.15810276679</v>
      </c>
      <c r="C18" s="49"/>
      <c r="D18" s="21"/>
      <c r="I18" s="23"/>
    </row>
    <row r="19" spans="1:9" x14ac:dyDescent="0.35">
      <c r="A19" s="12" t="s">
        <v>8</v>
      </c>
      <c r="B19" s="23">
        <v>698238.89328063233</v>
      </c>
      <c r="C19" s="49"/>
      <c r="D19" s="21"/>
      <c r="I19" s="23"/>
    </row>
    <row r="20" spans="1:9" x14ac:dyDescent="0.35">
      <c r="A20" s="12" t="s">
        <v>9</v>
      </c>
      <c r="B20" s="23">
        <v>1291354.5612648223</v>
      </c>
      <c r="C20" s="49"/>
      <c r="D20" s="21"/>
      <c r="I20" s="23"/>
    </row>
    <row r="21" spans="1:9" x14ac:dyDescent="0.35">
      <c r="A21" s="12" t="s">
        <v>10</v>
      </c>
      <c r="B21" s="23">
        <v>508496.69565217389</v>
      </c>
      <c r="C21" s="49"/>
      <c r="D21" s="21"/>
      <c r="I21" s="23"/>
    </row>
    <row r="22" spans="1:9" x14ac:dyDescent="0.35">
      <c r="A22" s="12" t="s">
        <v>11</v>
      </c>
      <c r="B22" s="23">
        <v>252014.22924901184</v>
      </c>
      <c r="C22" s="49"/>
      <c r="D22" s="21"/>
      <c r="I22" s="23"/>
    </row>
    <row r="23" spans="1:9" x14ac:dyDescent="0.35">
      <c r="A23" s="17" t="s">
        <v>0</v>
      </c>
      <c r="B23" s="26">
        <f>SUM(B17:B22)</f>
        <v>3041152.6007905137</v>
      </c>
      <c r="C23" s="27"/>
      <c r="D23" s="21"/>
      <c r="I23" s="23"/>
    </row>
    <row r="24" spans="1:9" ht="15" customHeight="1" x14ac:dyDescent="0.35">
      <c r="C24" s="22"/>
      <c r="D24" s="21"/>
      <c r="I24" s="23"/>
    </row>
    <row r="25" spans="1:9" ht="15" customHeight="1" x14ac:dyDescent="0.35">
      <c r="A25" s="16" t="s">
        <v>12</v>
      </c>
      <c r="B25" s="21"/>
      <c r="C25" s="22"/>
      <c r="D25" s="21"/>
      <c r="E25" s="23"/>
      <c r="I25" s="23"/>
    </row>
    <row r="26" spans="1:9" ht="15" customHeight="1" x14ac:dyDescent="0.35">
      <c r="A26" s="2" t="s">
        <v>15</v>
      </c>
      <c r="B26" s="23">
        <v>27630</v>
      </c>
      <c r="C26" s="22"/>
      <c r="D26" s="21"/>
      <c r="I26" s="23"/>
    </row>
    <row r="27" spans="1:9" ht="15" customHeight="1" x14ac:dyDescent="0.35">
      <c r="A27" s="2" t="s">
        <v>16</v>
      </c>
      <c r="B27" s="23">
        <v>0</v>
      </c>
      <c r="C27" s="2" t="s">
        <v>51</v>
      </c>
      <c r="D27" s="21"/>
      <c r="I27" s="23"/>
    </row>
    <row r="28" spans="1:9" ht="15" customHeight="1" x14ac:dyDescent="0.35">
      <c r="A28" s="2" t="s">
        <v>13</v>
      </c>
      <c r="B28" s="23">
        <v>145669.94071146246</v>
      </c>
      <c r="C28" s="22"/>
      <c r="D28" s="21"/>
      <c r="I28" s="23"/>
    </row>
    <row r="29" spans="1:9" ht="15" customHeight="1" x14ac:dyDescent="0.35">
      <c r="A29" s="17" t="s">
        <v>0</v>
      </c>
      <c r="B29" s="26">
        <f>SUM(B26:B28)</f>
        <v>173299.94071146246</v>
      </c>
      <c r="C29" s="27"/>
      <c r="D29" s="21"/>
      <c r="I29" s="23"/>
    </row>
    <row r="30" spans="1:9" ht="15" customHeight="1" x14ac:dyDescent="0.35">
      <c r="C30" s="22"/>
      <c r="D30" s="23"/>
      <c r="I30" s="23"/>
    </row>
    <row r="31" spans="1:9" ht="15" customHeight="1" x14ac:dyDescent="0.35">
      <c r="A31" s="16" t="s">
        <v>23</v>
      </c>
      <c r="C31" s="22"/>
      <c r="D31" s="23"/>
      <c r="I31" s="23"/>
    </row>
    <row r="32" spans="1:9" ht="15" customHeight="1" x14ac:dyDescent="0.35">
      <c r="A32" s="15" t="s">
        <v>19</v>
      </c>
      <c r="B32" s="23">
        <v>135571.74999999983</v>
      </c>
      <c r="C32" s="49" t="s">
        <v>52</v>
      </c>
      <c r="D32" s="23"/>
      <c r="I32" s="23"/>
    </row>
    <row r="33" spans="1:9" ht="15" customHeight="1" x14ac:dyDescent="0.35">
      <c r="A33" s="15" t="s">
        <v>24</v>
      </c>
      <c r="B33" s="23">
        <v>273360.31620553357</v>
      </c>
      <c r="C33" s="49"/>
      <c r="D33" s="23"/>
      <c r="I33" s="23"/>
    </row>
    <row r="34" spans="1:9" ht="15" customHeight="1" x14ac:dyDescent="0.35">
      <c r="A34" s="17" t="s">
        <v>0</v>
      </c>
      <c r="B34" s="26">
        <f>SUM(B32:B33)</f>
        <v>408932.0662055334</v>
      </c>
      <c r="C34" s="29"/>
      <c r="D34" s="23"/>
      <c r="I34" s="23"/>
    </row>
    <row r="35" spans="1:9" ht="15" customHeight="1" x14ac:dyDescent="0.35">
      <c r="C35" s="22"/>
      <c r="D35" s="23"/>
      <c r="I35" s="23"/>
    </row>
    <row r="36" spans="1:9" ht="15" customHeight="1" x14ac:dyDescent="0.35">
      <c r="A36" s="16" t="s">
        <v>25</v>
      </c>
      <c r="C36" s="22"/>
      <c r="D36" s="23"/>
      <c r="I36" s="23"/>
    </row>
    <row r="37" spans="1:9" ht="15" customHeight="1" x14ac:dyDescent="0.35">
      <c r="A37" s="15" t="s">
        <v>19</v>
      </c>
      <c r="B37" s="23">
        <v>10000</v>
      </c>
      <c r="C37" s="49" t="s">
        <v>47</v>
      </c>
      <c r="D37" s="23"/>
      <c r="I37" s="23"/>
    </row>
    <row r="38" spans="1:9" ht="15" customHeight="1" x14ac:dyDescent="0.35">
      <c r="A38" s="15" t="s">
        <v>26</v>
      </c>
      <c r="B38" s="23">
        <v>40000</v>
      </c>
      <c r="C38" s="49"/>
      <c r="D38" s="23"/>
      <c r="I38" s="23"/>
    </row>
    <row r="39" spans="1:9" ht="15" customHeight="1" x14ac:dyDescent="0.35">
      <c r="A39" s="17" t="s">
        <v>0</v>
      </c>
      <c r="B39" s="26">
        <f>SUM(B37:B38)</f>
        <v>50000</v>
      </c>
      <c r="C39" s="29"/>
      <c r="D39" s="23"/>
      <c r="I39" s="23"/>
    </row>
    <row r="40" spans="1:9" ht="15" customHeight="1" x14ac:dyDescent="0.35">
      <c r="C40" s="22"/>
      <c r="D40" s="23"/>
      <c r="I40" s="23"/>
    </row>
    <row r="41" spans="1:9" ht="15" customHeight="1" x14ac:dyDescent="0.35">
      <c r="A41" s="16" t="s">
        <v>27</v>
      </c>
      <c r="C41" s="22"/>
      <c r="D41" s="23"/>
      <c r="I41" s="23"/>
    </row>
    <row r="42" spans="1:9" ht="15" customHeight="1" x14ac:dyDescent="0.35">
      <c r="A42" s="15" t="s">
        <v>19</v>
      </c>
      <c r="B42" s="23">
        <v>0</v>
      </c>
      <c r="C42" s="22"/>
      <c r="D42" s="23"/>
      <c r="I42" s="23"/>
    </row>
    <row r="43" spans="1:9" ht="15" customHeight="1" x14ac:dyDescent="0.35">
      <c r="A43" s="15" t="s">
        <v>28</v>
      </c>
      <c r="B43" s="23">
        <v>24559.683794466404</v>
      </c>
      <c r="C43" s="22"/>
      <c r="D43" s="23"/>
      <c r="I43" s="23"/>
    </row>
    <row r="44" spans="1:9" ht="15" customHeight="1" x14ac:dyDescent="0.35">
      <c r="A44" s="17" t="s">
        <v>0</v>
      </c>
      <c r="B44" s="26">
        <f>SUM(B42:B43)</f>
        <v>24559.683794466404</v>
      </c>
      <c r="C44" s="27"/>
      <c r="D44" s="23"/>
      <c r="I44" s="23"/>
    </row>
    <row r="45" spans="1:9" ht="15" customHeight="1" x14ac:dyDescent="0.35">
      <c r="A45" s="2"/>
      <c r="C45" s="22"/>
      <c r="D45" s="21"/>
      <c r="I45" s="23"/>
    </row>
    <row r="46" spans="1:9" ht="15" customHeight="1" x14ac:dyDescent="0.35">
      <c r="A46" s="18" t="s">
        <v>29</v>
      </c>
      <c r="B46" s="30">
        <f>B29+B23+B14+B9+B4+B34+B39+B44</f>
        <v>7406282.5793096162</v>
      </c>
      <c r="C46" s="31"/>
      <c r="D46" s="21"/>
      <c r="I46" s="23"/>
    </row>
    <row r="47" spans="1:9" x14ac:dyDescent="0.35">
      <c r="C47" s="22"/>
      <c r="D47" s="21"/>
      <c r="I47" s="23"/>
    </row>
    <row r="48" spans="1:9" x14ac:dyDescent="0.35">
      <c r="A48" s="12" t="s">
        <v>30</v>
      </c>
      <c r="B48" s="23">
        <f>B46*0.12</f>
        <v>888753.90951715386</v>
      </c>
      <c r="C48" s="22" t="s">
        <v>31</v>
      </c>
      <c r="D48" s="21"/>
      <c r="I48" s="23"/>
    </row>
    <row r="49" spans="1:10" x14ac:dyDescent="0.35">
      <c r="A49" s="12"/>
      <c r="C49" s="22"/>
      <c r="D49" s="21"/>
      <c r="I49" s="23"/>
    </row>
    <row r="50" spans="1:10" x14ac:dyDescent="0.35">
      <c r="A50" s="39" t="s">
        <v>32</v>
      </c>
      <c r="B50" s="30">
        <f>B46+B48</f>
        <v>8295036.4888267703</v>
      </c>
      <c r="C50" s="40"/>
      <c r="D50" s="21"/>
      <c r="I50" s="23"/>
    </row>
    <row r="51" spans="1:10" x14ac:dyDescent="0.35">
      <c r="A51" s="12"/>
      <c r="C51" s="22"/>
      <c r="D51" s="21"/>
      <c r="I51" s="23"/>
    </row>
    <row r="52" spans="1:10" x14ac:dyDescent="0.35">
      <c r="A52" s="12"/>
      <c r="C52" s="22"/>
      <c r="D52" s="21"/>
      <c r="I52" s="23"/>
    </row>
    <row r="53" spans="1:10" x14ac:dyDescent="0.35">
      <c r="A53" s="12"/>
      <c r="C53" s="22"/>
      <c r="D53" s="21"/>
      <c r="I53" s="23"/>
    </row>
    <row r="54" spans="1:10" x14ac:dyDescent="0.35">
      <c r="A54" s="12"/>
      <c r="C54" s="22"/>
      <c r="D54" s="21"/>
      <c r="I54" s="23"/>
    </row>
    <row r="55" spans="1:10" x14ac:dyDescent="0.35">
      <c r="A55" s="12"/>
      <c r="C55" s="22"/>
      <c r="D55" s="21"/>
      <c r="I55" s="23"/>
    </row>
    <row r="56" spans="1:10" x14ac:dyDescent="0.35">
      <c r="A56" s="16"/>
      <c r="B56" s="21"/>
      <c r="C56" s="22"/>
      <c r="D56" s="21"/>
      <c r="I56" s="23"/>
    </row>
    <row r="57" spans="1:10" x14ac:dyDescent="0.35">
      <c r="A57" s="2"/>
      <c r="C57" s="22"/>
      <c r="D57" s="21"/>
      <c r="I57" s="23"/>
    </row>
    <row r="58" spans="1:10" x14ac:dyDescent="0.35">
      <c r="A58" s="3"/>
      <c r="B58" s="21"/>
      <c r="C58" s="22"/>
      <c r="D58" s="21"/>
      <c r="E58" s="23"/>
      <c r="F58" s="21"/>
      <c r="G58" s="21"/>
      <c r="H58" s="24"/>
      <c r="I58" s="21"/>
      <c r="J58" s="23"/>
    </row>
    <row r="59" spans="1:10" x14ac:dyDescent="0.35">
      <c r="A59" s="12"/>
      <c r="C59" s="22"/>
      <c r="D59" s="21"/>
      <c r="I59" s="23"/>
    </row>
    <row r="60" spans="1:10" x14ac:dyDescent="0.35">
      <c r="A60" s="12"/>
      <c r="C60" s="22"/>
      <c r="D60" s="21"/>
      <c r="I60" s="23"/>
    </row>
    <row r="61" spans="1:10" x14ac:dyDescent="0.35">
      <c r="A61" s="12"/>
      <c r="C61" s="22"/>
      <c r="D61" s="21"/>
      <c r="I61" s="23"/>
    </row>
    <row r="62" spans="1:10" x14ac:dyDescent="0.35">
      <c r="A62" s="12"/>
      <c r="C62" s="22"/>
      <c r="D62" s="21"/>
      <c r="I62" s="23"/>
    </row>
    <row r="63" spans="1:10" x14ac:dyDescent="0.35">
      <c r="A63" s="12"/>
      <c r="C63" s="22"/>
      <c r="D63" s="21"/>
      <c r="I63" s="23"/>
    </row>
    <row r="64" spans="1:10" s="20" customFormat="1" x14ac:dyDescent="0.35">
      <c r="A64" s="12"/>
      <c r="B64" s="23"/>
      <c r="C64" s="22"/>
      <c r="D64" s="21"/>
      <c r="E64" s="23"/>
      <c r="F64" s="21"/>
      <c r="G64" s="21"/>
      <c r="H64" s="24"/>
      <c r="I64" s="21"/>
      <c r="J64" s="23"/>
    </row>
    <row r="65" spans="1:10" x14ac:dyDescent="0.35">
      <c r="A65" s="12"/>
      <c r="C65" s="22"/>
      <c r="D65" s="21"/>
      <c r="I65" s="23"/>
    </row>
    <row r="66" spans="1:10" x14ac:dyDescent="0.35">
      <c r="A66" s="12"/>
      <c r="C66" s="22"/>
      <c r="D66" s="21"/>
      <c r="I66" s="23"/>
    </row>
    <row r="67" spans="1:10" x14ac:dyDescent="0.35">
      <c r="A67" s="12"/>
      <c r="C67" s="22"/>
      <c r="D67" s="21"/>
      <c r="E67" s="23"/>
      <c r="F67" s="21"/>
      <c r="G67" s="21"/>
      <c r="H67" s="24"/>
      <c r="I67" s="21"/>
      <c r="J67" s="23"/>
    </row>
    <row r="68" spans="1:10" x14ac:dyDescent="0.35">
      <c r="A68" s="12"/>
      <c r="C68" s="22"/>
      <c r="D68" s="21"/>
      <c r="I68" s="23"/>
    </row>
    <row r="69" spans="1:10" x14ac:dyDescent="0.35">
      <c r="A69" s="12"/>
      <c r="C69" s="22"/>
      <c r="D69" s="21"/>
      <c r="I69" s="23"/>
    </row>
    <row r="70" spans="1:10" x14ac:dyDescent="0.35">
      <c r="A70" s="12"/>
      <c r="C70" s="22"/>
      <c r="D70" s="21"/>
      <c r="I70" s="23"/>
    </row>
    <row r="71" spans="1:10" x14ac:dyDescent="0.35">
      <c r="A71" s="12"/>
      <c r="C71" s="22"/>
      <c r="D71" s="21"/>
      <c r="I71" s="23"/>
    </row>
    <row r="72" spans="1:10" x14ac:dyDescent="0.35">
      <c r="A72" s="12"/>
      <c r="C72" s="22"/>
      <c r="D72" s="21"/>
      <c r="I72" s="23"/>
    </row>
    <row r="73" spans="1:10" x14ac:dyDescent="0.35">
      <c r="A73" s="12"/>
      <c r="C73" s="22"/>
      <c r="D73" s="21"/>
      <c r="I73" s="23"/>
    </row>
    <row r="74" spans="1:10" x14ac:dyDescent="0.35">
      <c r="A74" s="16"/>
      <c r="B74" s="21"/>
      <c r="C74" s="22"/>
      <c r="D74" s="21"/>
      <c r="I74" s="23"/>
    </row>
    <row r="75" spans="1:10" x14ac:dyDescent="0.35">
      <c r="C75" s="22"/>
      <c r="D75" s="21"/>
      <c r="I75" s="23"/>
    </row>
    <row r="76" spans="1:10" s="20" customFormat="1" x14ac:dyDescent="0.35">
      <c r="A76" s="16"/>
      <c r="B76" s="21"/>
      <c r="C76" s="22"/>
      <c r="D76" s="21"/>
      <c r="E76" s="23"/>
      <c r="F76" s="21"/>
      <c r="G76" s="21"/>
      <c r="H76" s="24"/>
      <c r="I76" s="21"/>
      <c r="J76" s="23"/>
    </row>
    <row r="77" spans="1:10" x14ac:dyDescent="0.35">
      <c r="A77" s="12"/>
      <c r="C77" s="22"/>
      <c r="D77" s="21"/>
      <c r="E77" s="23"/>
      <c r="F77" s="23"/>
      <c r="G77" s="23"/>
      <c r="I77" s="23"/>
      <c r="J77" s="23"/>
    </row>
    <row r="78" spans="1:10" x14ac:dyDescent="0.35">
      <c r="A78" s="19"/>
      <c r="C78" s="22"/>
      <c r="D78" s="21"/>
      <c r="E78" s="23"/>
      <c r="F78" s="23"/>
      <c r="G78" s="23"/>
      <c r="I78" s="23"/>
      <c r="J78" s="23"/>
    </row>
    <row r="79" spans="1:10" x14ac:dyDescent="0.35">
      <c r="A79" s="16"/>
      <c r="B79" s="21"/>
      <c r="C79" s="22"/>
      <c r="D79" s="21"/>
      <c r="E79" s="23"/>
      <c r="F79" s="23"/>
      <c r="G79" s="23"/>
      <c r="I79" s="23"/>
      <c r="J79" s="23"/>
    </row>
    <row r="80" spans="1:10" ht="14.5" customHeight="1" x14ac:dyDescent="0.35">
      <c r="A80" s="2"/>
      <c r="C80" s="22"/>
      <c r="D80" s="21"/>
      <c r="E80" s="23"/>
      <c r="F80" s="23"/>
      <c r="G80" s="23"/>
      <c r="I80" s="23"/>
      <c r="J80" s="23"/>
    </row>
    <row r="81" spans="1:10" s="20" customFormat="1" x14ac:dyDescent="0.35">
      <c r="A81" s="16"/>
      <c r="B81" s="21"/>
      <c r="C81" s="22"/>
      <c r="D81" s="21"/>
      <c r="E81" s="23"/>
      <c r="F81" s="21"/>
      <c r="G81" s="21"/>
      <c r="H81" s="24"/>
      <c r="I81" s="21"/>
      <c r="J81" s="23"/>
    </row>
    <row r="82" spans="1:10" x14ac:dyDescent="0.35">
      <c r="C82" s="22"/>
      <c r="D82" s="21"/>
      <c r="E82" s="23"/>
      <c r="F82" s="23"/>
      <c r="G82" s="23"/>
      <c r="I82" s="23"/>
      <c r="J82" s="23"/>
    </row>
    <row r="83" spans="1:10" x14ac:dyDescent="0.35">
      <c r="C83" s="22"/>
      <c r="D83" s="21"/>
      <c r="E83" s="23"/>
      <c r="F83" s="23"/>
      <c r="G83" s="23"/>
      <c r="I83" s="23"/>
      <c r="J83" s="23"/>
    </row>
    <row r="84" spans="1:10" x14ac:dyDescent="0.35">
      <c r="A84" s="16"/>
      <c r="C84" s="22"/>
      <c r="D84" s="23"/>
      <c r="E84" s="23"/>
      <c r="F84" s="23"/>
      <c r="G84" s="23"/>
      <c r="I84" s="23"/>
      <c r="J84" s="23"/>
    </row>
    <row r="85" spans="1:10" s="20" customFormat="1" x14ac:dyDescent="0.35">
      <c r="A85" s="15"/>
      <c r="B85" s="21"/>
      <c r="C85" s="22"/>
      <c r="D85" s="23"/>
      <c r="E85" s="25"/>
      <c r="F85" s="25"/>
      <c r="G85" s="25"/>
      <c r="H85" s="28"/>
      <c r="I85" s="25"/>
      <c r="J85" s="25"/>
    </row>
    <row r="86" spans="1:10" x14ac:dyDescent="0.35">
      <c r="C86" s="22"/>
      <c r="D86" s="23"/>
    </row>
    <row r="87" spans="1:10" s="20" customFormat="1" x14ac:dyDescent="0.35">
      <c r="A87" s="16"/>
      <c r="B87" s="21"/>
      <c r="C87" s="22"/>
      <c r="D87" s="21"/>
      <c r="E87" s="25"/>
      <c r="F87" s="25"/>
      <c r="G87" s="25"/>
      <c r="H87" s="28"/>
      <c r="I87" s="25"/>
      <c r="J87" s="25"/>
    </row>
    <row r="88" spans="1:10" x14ac:dyDescent="0.35">
      <c r="C88" s="22"/>
      <c r="D88" s="21"/>
    </row>
    <row r="89" spans="1:10" x14ac:dyDescent="0.35">
      <c r="C89" s="22"/>
      <c r="D89" s="21"/>
    </row>
    <row r="90" spans="1:10" s="20" customFormat="1" x14ac:dyDescent="0.35">
      <c r="A90" s="16"/>
      <c r="B90" s="21"/>
      <c r="C90" s="22"/>
      <c r="D90" s="21"/>
      <c r="E90" s="23"/>
      <c r="F90" s="23"/>
      <c r="G90" s="23"/>
      <c r="H90" s="28"/>
      <c r="I90" s="23"/>
      <c r="J90" s="23"/>
    </row>
    <row r="91" spans="1:10" x14ac:dyDescent="0.35">
      <c r="C91" s="22"/>
      <c r="D91" s="21"/>
    </row>
    <row r="92" spans="1:10" x14ac:dyDescent="0.35">
      <c r="C92" s="22"/>
      <c r="D92" s="21"/>
    </row>
    <row r="93" spans="1:10" x14ac:dyDescent="0.35">
      <c r="C93" s="32"/>
      <c r="D93" s="33"/>
    </row>
    <row r="94" spans="1:10" x14ac:dyDescent="0.35">
      <c r="C94" s="22"/>
      <c r="D94" s="21"/>
    </row>
    <row r="95" spans="1:10" x14ac:dyDescent="0.35">
      <c r="C95" s="22"/>
      <c r="D95" s="21"/>
    </row>
    <row r="96" spans="1:10" x14ac:dyDescent="0.35">
      <c r="C96" s="22"/>
      <c r="D96" s="21"/>
    </row>
    <row r="97" spans="3:4" x14ac:dyDescent="0.35">
      <c r="C97" s="22"/>
      <c r="D97" s="21"/>
    </row>
    <row r="98" spans="3:4" x14ac:dyDescent="0.35">
      <c r="C98" s="22"/>
      <c r="D98" s="21"/>
    </row>
    <row r="99" spans="3:4" x14ac:dyDescent="0.35">
      <c r="C99" s="22"/>
      <c r="D99" s="21"/>
    </row>
    <row r="100" spans="3:4" x14ac:dyDescent="0.35">
      <c r="C100" s="22"/>
      <c r="D100" s="21"/>
    </row>
    <row r="101" spans="3:4" x14ac:dyDescent="0.35">
      <c r="C101" s="22"/>
      <c r="D101" s="21"/>
    </row>
    <row r="102" spans="3:4" x14ac:dyDescent="0.35">
      <c r="C102" s="22"/>
      <c r="D102" s="21"/>
    </row>
    <row r="103" spans="3:4" x14ac:dyDescent="0.35">
      <c r="C103" s="22"/>
      <c r="D103" s="21"/>
    </row>
    <row r="104" spans="3:4" x14ac:dyDescent="0.35">
      <c r="C104" s="22"/>
      <c r="D104" s="21"/>
    </row>
    <row r="105" spans="3:4" x14ac:dyDescent="0.35">
      <c r="C105" s="22"/>
      <c r="D105" s="21"/>
    </row>
    <row r="106" spans="3:4" x14ac:dyDescent="0.35">
      <c r="C106" s="22"/>
      <c r="D106" s="21"/>
    </row>
    <row r="107" spans="3:4" x14ac:dyDescent="0.35">
      <c r="C107" s="22"/>
      <c r="D107" s="21"/>
    </row>
    <row r="108" spans="3:4" x14ac:dyDescent="0.35">
      <c r="C108" s="22"/>
      <c r="D108" s="21"/>
    </row>
    <row r="109" spans="3:4" x14ac:dyDescent="0.35">
      <c r="C109" s="22"/>
      <c r="D109" s="21"/>
    </row>
    <row r="110" spans="3:4" x14ac:dyDescent="0.35">
      <c r="C110" s="22"/>
      <c r="D110" s="21"/>
    </row>
    <row r="111" spans="3:4" x14ac:dyDescent="0.35">
      <c r="C111" s="22"/>
      <c r="D111" s="21"/>
    </row>
    <row r="112" spans="3:4" x14ac:dyDescent="0.35">
      <c r="C112" s="22"/>
      <c r="D112" s="21"/>
    </row>
    <row r="113" spans="3:4" x14ac:dyDescent="0.35">
      <c r="C113" s="22"/>
      <c r="D113" s="21"/>
    </row>
    <row r="114" spans="3:4" x14ac:dyDescent="0.35">
      <c r="C114" s="22"/>
      <c r="D114" s="21"/>
    </row>
    <row r="115" spans="3:4" x14ac:dyDescent="0.35">
      <c r="C115" s="22"/>
      <c r="D115" s="21"/>
    </row>
    <row r="116" spans="3:4" x14ac:dyDescent="0.35">
      <c r="C116" s="22"/>
      <c r="D116" s="21"/>
    </row>
    <row r="117" spans="3:4" x14ac:dyDescent="0.35">
      <c r="C117" s="22"/>
      <c r="D117" s="21"/>
    </row>
    <row r="118" spans="3:4" x14ac:dyDescent="0.35">
      <c r="C118" s="22"/>
      <c r="D118" s="21"/>
    </row>
    <row r="119" spans="3:4" x14ac:dyDescent="0.35">
      <c r="C119" s="22"/>
      <c r="D119" s="21"/>
    </row>
    <row r="120" spans="3:4" x14ac:dyDescent="0.35">
      <c r="C120" s="22"/>
      <c r="D120" s="21"/>
    </row>
    <row r="121" spans="3:4" x14ac:dyDescent="0.35">
      <c r="C121" s="22"/>
      <c r="D121" s="21"/>
    </row>
    <row r="122" spans="3:4" x14ac:dyDescent="0.35">
      <c r="C122" s="22"/>
      <c r="D122" s="21"/>
    </row>
    <row r="123" spans="3:4" x14ac:dyDescent="0.35">
      <c r="C123" s="22"/>
      <c r="D123" s="21"/>
    </row>
    <row r="124" spans="3:4" x14ac:dyDescent="0.35">
      <c r="C124" s="22"/>
      <c r="D124" s="21"/>
    </row>
    <row r="125" spans="3:4" x14ac:dyDescent="0.35">
      <c r="C125" s="22"/>
      <c r="D125" s="21"/>
    </row>
    <row r="126" spans="3:4" x14ac:dyDescent="0.35">
      <c r="C126" s="22"/>
      <c r="D126" s="21"/>
    </row>
    <row r="127" spans="3:4" x14ac:dyDescent="0.35">
      <c r="C127" s="22"/>
      <c r="D127" s="21"/>
    </row>
    <row r="128" spans="3:4" x14ac:dyDescent="0.35">
      <c r="C128" s="22"/>
      <c r="D128" s="21"/>
    </row>
    <row r="129" spans="3:4" x14ac:dyDescent="0.35">
      <c r="C129" s="22"/>
      <c r="D129" s="21"/>
    </row>
    <row r="130" spans="3:4" x14ac:dyDescent="0.35">
      <c r="C130" s="22"/>
      <c r="D130" s="21"/>
    </row>
    <row r="131" spans="3:4" x14ac:dyDescent="0.35">
      <c r="C131" s="22"/>
      <c r="D131" s="21"/>
    </row>
    <row r="132" spans="3:4" x14ac:dyDescent="0.35">
      <c r="C132" s="22"/>
      <c r="D132" s="21"/>
    </row>
    <row r="133" spans="3:4" x14ac:dyDescent="0.35">
      <c r="C133" s="22"/>
      <c r="D133" s="21"/>
    </row>
    <row r="134" spans="3:4" x14ac:dyDescent="0.35">
      <c r="C134" s="22"/>
      <c r="D134" s="21"/>
    </row>
    <row r="135" spans="3:4" x14ac:dyDescent="0.35">
      <c r="C135" s="22"/>
      <c r="D135" s="21"/>
    </row>
    <row r="136" spans="3:4" x14ac:dyDescent="0.35">
      <c r="C136" s="22"/>
      <c r="D136" s="21"/>
    </row>
    <row r="137" spans="3:4" x14ac:dyDescent="0.35">
      <c r="C137" s="22"/>
      <c r="D137" s="21"/>
    </row>
    <row r="138" spans="3:4" x14ac:dyDescent="0.35">
      <c r="C138" s="22"/>
      <c r="D138" s="21"/>
    </row>
    <row r="139" spans="3:4" x14ac:dyDescent="0.35">
      <c r="C139" s="22"/>
      <c r="D139" s="21"/>
    </row>
    <row r="140" spans="3:4" x14ac:dyDescent="0.35">
      <c r="C140" s="22"/>
      <c r="D140" s="21"/>
    </row>
    <row r="141" spans="3:4" x14ac:dyDescent="0.35">
      <c r="C141" s="22"/>
      <c r="D141" s="21"/>
    </row>
    <row r="142" spans="3:4" x14ac:dyDescent="0.35">
      <c r="C142" s="22"/>
      <c r="D142" s="21"/>
    </row>
    <row r="143" spans="3:4" x14ac:dyDescent="0.35">
      <c r="C143" s="22"/>
      <c r="D143" s="21"/>
    </row>
    <row r="144" spans="3:4" x14ac:dyDescent="0.35">
      <c r="C144" s="22"/>
      <c r="D144" s="21"/>
    </row>
    <row r="145" spans="3:4" x14ac:dyDescent="0.35">
      <c r="C145" s="22"/>
      <c r="D145" s="21"/>
    </row>
    <row r="146" spans="3:4" x14ac:dyDescent="0.35">
      <c r="C146" s="22"/>
      <c r="D146" s="21"/>
    </row>
    <row r="147" spans="3:4" x14ac:dyDescent="0.35">
      <c r="C147" s="22"/>
      <c r="D147" s="21"/>
    </row>
    <row r="148" spans="3:4" x14ac:dyDescent="0.35">
      <c r="C148" s="22"/>
      <c r="D148" s="21"/>
    </row>
    <row r="149" spans="3:4" x14ac:dyDescent="0.35">
      <c r="C149" s="22"/>
      <c r="D149" s="21"/>
    </row>
    <row r="150" spans="3:4" x14ac:dyDescent="0.35">
      <c r="C150" s="22"/>
      <c r="D150" s="21"/>
    </row>
    <row r="151" spans="3:4" x14ac:dyDescent="0.35">
      <c r="C151" s="22"/>
      <c r="D151" s="21"/>
    </row>
    <row r="152" spans="3:4" x14ac:dyDescent="0.35">
      <c r="C152" s="22"/>
      <c r="D152" s="21"/>
    </row>
  </sheetData>
  <mergeCells count="4">
    <mergeCell ref="C12:C13"/>
    <mergeCell ref="C17:C22"/>
    <mergeCell ref="C32:C33"/>
    <mergeCell ref="C37:C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laria Consortium Document" ma:contentTypeID="0x0101001D5646EEDBA3214EB36B225F0D3F7646009E8B9D59706913498B0F0F898699FD0A" ma:contentTypeVersion="16" ma:contentTypeDescription="Content type for all other documents on the site. These are general documents that do not require control." ma:contentTypeScope="" ma:versionID="c92ebd4e2c3739cbce3d12ccb9772403">
  <xsd:schema xmlns:xsd="http://www.w3.org/2001/XMLSchema" xmlns:xs="http://www.w3.org/2001/XMLSchema" xmlns:p="http://schemas.microsoft.com/office/2006/metadata/properties" xmlns:ns2="446d9c23-33c1-4aaa-b610-0b49484beeba" xmlns:ns5="7e0408c1-ba92-43a7-a41e-f8f24d98cde9" targetNamespace="http://schemas.microsoft.com/office/2006/metadata/properties" ma:root="true" ma:fieldsID="86e4553d673871abe9e4544358d3f0db" ns2:_="" ns5:_="">
    <xsd:import namespace="446d9c23-33c1-4aaa-b610-0b49484beeba"/>
    <xsd:import namespace="7e0408c1-ba92-43a7-a41e-f8f24d98cde9"/>
    <xsd:element name="properties">
      <xsd:complexType>
        <xsd:sequence>
          <xsd:element name="documentManagement">
            <xsd:complexType>
              <xsd:all>
                <xsd:element ref="ns2:Knowledge_x0020_Base_x0020_Status" minOccurs="0"/>
                <xsd:element ref="ns2:General_x0020_Document_x0020_Type" minOccurs="0"/>
                <xsd:element ref="ns2:Location_x0028_s_x0029_" minOccurs="0"/>
                <xsd:element ref="ns2:Function_x0028_s_x0029_" minOccurs="0"/>
                <xsd:element ref="ns2:Classification_x0028_s_x0029_" minOccurs="0"/>
                <xsd:element ref="ns2:Language_x0028_s_x0029_" minOccurs="0"/>
                <xsd:element ref="ns2:h07063d4a6c74212ab877aa424a1f7d6" minOccurs="0"/>
                <xsd:element ref="ns2:d51732ba3bba4342a416b429b6a40b0b" minOccurs="0"/>
                <xsd:element ref="ns2:TaxCatchAll" minOccurs="0"/>
                <xsd:element ref="ns2:TaxCatchAllLabel" minOccurs="0"/>
                <xsd:element ref="ns2:j49f4a525f6a4ed2b6a5dca880bae675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AutoKeyPoints" minOccurs="0"/>
                <xsd:element ref="ns5:MediaServiceKeyPoints" minOccurs="0"/>
                <xsd:element ref="ns5:MediaServiceOCR" minOccurs="0"/>
                <xsd:element ref="ns5:lcf76f155ced4ddcb4097134ff3c332f" minOccurs="0"/>
                <xsd:element ref="ns5:MediaServiceSearchProperties" minOccurs="0"/>
                <xsd:element ref="ns5:MediaServiceObjectDetectorVersion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d9c23-33c1-4aaa-b610-0b49484beeba" elementFormDefault="qualified">
    <xsd:import namespace="http://schemas.microsoft.com/office/2006/documentManagement/types"/>
    <xsd:import namespace="http://schemas.microsoft.com/office/infopath/2007/PartnerControls"/>
    <xsd:element name="Knowledge_x0020_Base_x0020_Status" ma:index="2" nillable="true" ma:displayName="Knowledge Base Status" ma:default="Do not display in Knowledge Base" ma:format="Dropdown" ma:internalName="Knowledge_x0020_Base_x0020_Status">
      <xsd:simpleType>
        <xsd:restriction base="dms:Choice">
          <xsd:enumeration value="Do not display in Knowledge Base"/>
          <xsd:enumeration value="Display in Knowledge Base only for permitted users"/>
          <xsd:enumeration value="Display in Knowledge Base for all users"/>
        </xsd:restriction>
      </xsd:simpleType>
    </xsd:element>
    <xsd:element name="General_x0020_Document_x0020_Type" ma:index="3" nillable="true" ma:displayName="General Document Type" ma:format="Dropdown" ma:internalName="General_x0020_Document_x0020_Type">
      <xsd:simpleType>
        <xsd:restriction base="dms:Choice">
          <xsd:enumeration value="Agenda"/>
          <xsd:enumeration value="Audio"/>
          <xsd:enumeration value="Budget"/>
          <xsd:enumeration value="Contract"/>
          <xsd:enumeration value="Data"/>
          <xsd:enumeration value="Form"/>
          <xsd:enumeration value="Manual"/>
          <xsd:enumeration value="Minutes"/>
          <xsd:enumeration value="Plan"/>
          <xsd:enumeration value="Policy"/>
          <xsd:enumeration value="Process"/>
          <xsd:enumeration value="Proposal"/>
          <xsd:enumeration value="Publication"/>
          <xsd:enumeration value="Report"/>
          <xsd:enumeration value="Requirements"/>
          <xsd:enumeration value="Template"/>
          <xsd:enumeration value="Training"/>
          <xsd:enumeration value="Video"/>
        </xsd:restriction>
      </xsd:simpleType>
    </xsd:element>
    <xsd:element name="Location_x0028_s_x0029_" ma:index="4" nillable="true" ma:displayName="Location(s)" ma:internalName="Location_x0028_s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frica"/>
                    <xsd:enumeration value="Africa Regional"/>
                    <xsd:enumeration value="Asia"/>
                    <xsd:enumeration value="Asia Regional"/>
                    <xsd:enumeration value="Burkina Faso"/>
                    <xsd:enumeration value="Cambodia"/>
                    <xsd:enumeration value="Chad"/>
                    <xsd:enumeration value="Ethiopia"/>
                    <xsd:enumeration value="Europe"/>
                    <xsd:enumeration value="Gambia"/>
                    <xsd:enumeration value="Ghana"/>
                    <xsd:enumeration value="Global"/>
                    <xsd:enumeration value="Guinea"/>
                    <xsd:enumeration value="Guinea-Bissau"/>
                    <xsd:enumeration value="Malawi"/>
                    <xsd:enumeration value="Mali"/>
                    <xsd:enumeration value="Mozambique"/>
                    <xsd:enumeration value="Myanmar"/>
                    <xsd:enumeration value="Nepal"/>
                    <xsd:enumeration value="Niger"/>
                    <xsd:enumeration value="Nigeria"/>
                    <xsd:enumeration value="North America"/>
                    <xsd:enumeration value="Senegal"/>
                    <xsd:enumeration value="South Sudan"/>
                    <xsd:enumeration value="Tanzania"/>
                    <xsd:enumeration value="Thailand"/>
                    <xsd:enumeration value="Togo"/>
                    <xsd:enumeration value="Uganda"/>
                    <xsd:enumeration value="UK"/>
                    <xsd:enumeration value="USA"/>
                    <xsd:enumeration value="Zambia"/>
                  </xsd:restriction>
                </xsd:simpleType>
              </xsd:element>
            </xsd:sequence>
          </xsd:extension>
        </xsd:complexContent>
      </xsd:complexType>
    </xsd:element>
    <xsd:element name="Function_x0028_s_x0029_" ma:index="5" nillable="true" ma:displayName="Function(s)" ma:format="Dropdown" ma:internalName="Function_x0028_s_x0029_">
      <xsd:simpleType>
        <xsd:restriction base="dms:Choice">
          <xsd:enumeration value="Business Development"/>
          <xsd:enumeration value="External Relations"/>
          <xsd:enumeration value="Finance"/>
          <xsd:enumeration value="General Management"/>
          <xsd:enumeration value="Global Management Group (GMG)"/>
          <xsd:enumeration value="Human Resources (HR)"/>
          <xsd:enumeration value="Information Technology (IT)"/>
          <xsd:enumeration value="Internal Audit"/>
          <xsd:enumeration value="Location Management"/>
          <xsd:enumeration value="Operations"/>
          <xsd:enumeration value="Organisation Wide"/>
          <xsd:enumeration value="Programme Management"/>
          <xsd:enumeration value="Risk Management"/>
          <xsd:enumeration value="Technical"/>
          <xsd:enumeration value="Trustees"/>
        </xsd:restriction>
      </xsd:simpleType>
    </xsd:element>
    <xsd:element name="Classification_x0028_s_x0029_" ma:index="6" nillable="true" ma:displayName="Classification(s)" ma:format="Dropdown" ma:internalName="Classification_x0028_s_x0029_">
      <xsd:simpleType>
        <xsd:restriction base="dms:Choice">
          <xsd:enumeration value="Public"/>
          <xsd:enumeration value="Restricted Commercial"/>
          <xsd:enumeration value="Restricted Financial"/>
          <xsd:enumeration value="Restricted Personal Data (not staff)"/>
          <xsd:enumeration value="Restricted Sensitive Personal Information"/>
          <xsd:enumeration value="Restrictive Staff Records"/>
          <xsd:enumeration value="Restrictive Strategic"/>
        </xsd:restriction>
      </xsd:simpleType>
    </xsd:element>
    <xsd:element name="Language_x0028_s_x0029_" ma:index="7" nillable="true" ma:displayName="Language(s)" ma:format="Dropdown" ma:internalName="Language_x0028_s_x0029_">
      <xsd:simpleType>
        <xsd:restriction base="dms:Choice">
          <xsd:enumeration value="Arabic"/>
          <xsd:enumeration value="Burmese"/>
          <xsd:enumeration value="English"/>
          <xsd:enumeration value="French"/>
          <xsd:enumeration value="Khmer"/>
          <xsd:enumeration value="Portugese"/>
          <xsd:enumeration value="Spanish"/>
          <xsd:enumeration value="Thai"/>
        </xsd:restriction>
      </xsd:simpleType>
    </xsd:element>
    <xsd:element name="h07063d4a6c74212ab877aa424a1f7d6" ma:index="12" nillable="true" ma:taxonomy="true" ma:internalName="h07063d4a6c74212ab877aa424a1f7d6" ma:taxonomyFieldName="Diseases" ma:displayName="Diseases" ma:readOnly="false" ma:default="" ma:fieldId="{107063d4-a6c7-4212-ab87-7aa424a1f7d6}" ma:taxonomyMulti="true" ma:sspId="0c4f23ce-abd6-4fbe-ba55-9ba9bb7442d8" ma:termSetId="4ece0d02-a915-426b-8586-b8b7860cdf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51732ba3bba4342a416b429b6a40b0b" ma:index="14" nillable="true" ma:taxonomy="true" ma:internalName="d51732ba3bba4342a416b429b6a40b0b" ma:taxonomyFieldName="Tools_x0020_and_x0020_Techniques" ma:displayName="Tools and Techniques" ma:readOnly="false" ma:default="" ma:fieldId="{d51732ba-3bba-4342-a416-b429b6a40b0b}" ma:taxonomyMulti="true" ma:sspId="0c4f23ce-abd6-4fbe-ba55-9ba9bb7442d8" ma:termSetId="178e11fd-d4ce-402e-b760-9e71f48154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2f3aa77b-467f-474c-b4cc-3733fce4533c}" ma:internalName="TaxCatchAll" ma:showField="CatchAllData" ma:web="446d9c23-33c1-4aaa-b610-0b49484bee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2f3aa77b-467f-474c-b4cc-3733fce4533c}" ma:internalName="TaxCatchAllLabel" ma:readOnly="true" ma:showField="CatchAllDataLabel" ma:web="446d9c23-33c1-4aaa-b610-0b49484bee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9f4a525f6a4ed2b6a5dca880bae675" ma:index="22" nillable="true" ma:taxonomy="true" ma:internalName="j49f4a525f6a4ed2b6a5dca880bae675" ma:taxonomyFieldName="Project" ma:displayName="Project" ma:default="" ma:fieldId="{349f4a52-5f6a-4ed2-b6a5-dca880bae675}" ma:sspId="0c4f23ce-abd6-4fbe-ba55-9ba9bb7442d8" ma:termSetId="2b6b6760-1471-429e-a151-4284c2311bf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408c1-ba92-43a7-a41e-f8f24d98c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0c4f23ce-abd6-4fbe-ba55-9ba9bb7442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hor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6d9c23-33c1-4aaa-b610-0b49484beeba" xsi:nil="true"/>
    <Function_x0028_s_x0029_ xmlns="446d9c23-33c1-4aaa-b610-0b49484beeba" xsi:nil="true"/>
    <Location_x0028_s_x0029_ xmlns="446d9c23-33c1-4aaa-b610-0b49484beeba" xsi:nil="true"/>
    <Language_x0028_s_x0029_ xmlns="446d9c23-33c1-4aaa-b610-0b49484beeba" xsi:nil="true"/>
    <h07063d4a6c74212ab877aa424a1f7d6 xmlns="446d9c23-33c1-4aaa-b610-0b49484beeba">
      <Terms xmlns="http://schemas.microsoft.com/office/infopath/2007/PartnerControls"/>
    </h07063d4a6c74212ab877aa424a1f7d6>
    <d51732ba3bba4342a416b429b6a40b0b xmlns="446d9c23-33c1-4aaa-b610-0b49484beeba">
      <Terms xmlns="http://schemas.microsoft.com/office/infopath/2007/PartnerControls"/>
    </d51732ba3bba4342a416b429b6a40b0b>
    <Classification_x0028_s_x0029_ xmlns="446d9c23-33c1-4aaa-b610-0b49484beeba" xsi:nil="true"/>
    <Knowledge_x0020_Base_x0020_Status xmlns="446d9c23-33c1-4aaa-b610-0b49484beeba">Do not display in Knowledge Base</Knowledge_x0020_Base_x0020_Status>
    <General_x0020_Document_x0020_Type xmlns="446d9c23-33c1-4aaa-b610-0b49484beeba" xsi:nil="true"/>
    <j49f4a525f6a4ed2b6a5dca880bae675 xmlns="446d9c23-33c1-4aaa-b610-0b49484beeba">
      <Terms xmlns="http://schemas.microsoft.com/office/infopath/2007/PartnerControls"/>
    </j49f4a525f6a4ed2b6a5dca880bae675>
    <lcf76f155ced4ddcb4097134ff3c332f xmlns="7e0408c1-ba92-43a7-a41e-f8f24d98cd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BBAC74-546F-4159-A227-C3E477CA5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d9c23-33c1-4aaa-b610-0b49484beeba"/>
    <ds:schemaRef ds:uri="7e0408c1-ba92-43a7-a41e-f8f24d98cd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BEB663-E44C-48C5-9EDD-E34417FD6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494F58-4F6A-4ACF-A301-22BA7755A6D7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446d9c23-33c1-4aaa-b610-0b49484beeb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7e5d257-2757-4167-9d05-300d3629a3b6"/>
    <ds:schemaRef ds:uri="http://schemas.microsoft.com/office/2006/metadata/properties"/>
    <ds:schemaRef ds:uri="7e0408c1-ba92-43a7-a41e-f8f24d98cde9"/>
  </ds:schemaRefs>
</ds:datastoreItem>
</file>

<file path=docMetadata/LabelInfo.xml><?xml version="1.0" encoding="utf-8"?>
<clbl:labelList xmlns:clbl="http://schemas.microsoft.com/office/2020/mipLabelMetadata">
  <clbl:label id="{389f2198-c796-49cd-8692-fe7856cf6d68}" enabled="0" method="" siteId="{389f2198-c796-49cd-8692-fe7856cf6d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2025-27</vt:lpstr>
      <vt:lpstr>2025_26 Budget</vt:lpstr>
      <vt:lpstr>2026_27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Rassi</dc:creator>
  <cp:keywords/>
  <dc:description/>
  <cp:lastModifiedBy>Christian Rassi</cp:lastModifiedBy>
  <cp:revision/>
  <dcterms:created xsi:type="dcterms:W3CDTF">2021-06-16T10:26:12Z</dcterms:created>
  <dcterms:modified xsi:type="dcterms:W3CDTF">2024-11-29T10:35:15Z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0x0101001D5646EEDBA3214EB36B225F0D3F7646009E8B9D59706913498B0F0F898699FD0A</vt:lpwstr>
  </property>
  <property fmtid="{D5CDD505-2E9C-101B-9397-08002B2CF9AE}" pid="3" name="Project">
    <vt:lpwstr/>
  </property>
  <property fmtid="{D5CDD505-2E9C-101B-9397-08002B2CF9AE}" pid="4" name="Tools and Techniques">
    <vt:lpwstr/>
  </property>
  <property fmtid="{D5CDD505-2E9C-101B-9397-08002B2CF9AE}" pid="5" name="Diseases">
    <vt:lpwstr/>
  </property>
  <property fmtid="{D5CDD505-2E9C-101B-9397-08002B2CF9AE}" pid="6" name="Tools_x0020_and_x0020_Techniques">
    <vt:lpwstr/>
  </property>
  <property fmtid="{D5CDD505-2E9C-101B-9397-08002B2CF9AE}" pid="7" name="MediaServiceImageTags">
    <vt:lpwstr/>
  </property>
</Properties>
</file>