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eyb\Documents\GiveWell\FileUploads\"/>
    </mc:Choice>
  </mc:AlternateContent>
  <xr:revisionPtr revIDLastSave="0" documentId="13_ncr:1_{94F29AAA-CB89-4580-A5B0-D24D807BA9EC}" xr6:coauthVersionLast="47" xr6:coauthVersionMax="47" xr10:uidLastSave="{00000000-0000-0000-0000-000000000000}"/>
  <bookViews>
    <workbookView xWindow="-120" yWindow="-120" windowWidth="29040" windowHeight="15720" xr2:uid="{9C959306-1DA8-4EC0-99DE-5D00672EB7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E5" i="1" l="1"/>
  <c r="F5" i="1" s="1"/>
  <c r="C8" i="1"/>
  <c r="E8" i="1" s="1"/>
  <c r="F8" i="1" s="1"/>
  <c r="E7" i="1"/>
  <c r="F7" i="1" s="1"/>
  <c r="E6" i="1"/>
  <c r="F6" i="1" s="1"/>
  <c r="E4" i="1"/>
  <c r="F4" i="1" l="1"/>
  <c r="F9" i="1" s="1"/>
  <c r="E9" i="1"/>
  <c r="F10" i="1" l="1"/>
  <c r="F11" i="1" s="1"/>
  <c r="F12" i="1" s="1"/>
</calcChain>
</file>

<file path=xl/sharedStrings.xml><?xml version="1.0" encoding="utf-8"?>
<sst xmlns="http://schemas.openxmlformats.org/spreadsheetml/2006/main" count="30" uniqueCount="26">
  <si>
    <t>DSA</t>
  </si>
  <si>
    <t>Line Item</t>
  </si>
  <si>
    <t># Units</t>
  </si>
  <si>
    <t>Unit Cost</t>
  </si>
  <si>
    <t>Estimated Cost (Kwacha)</t>
  </si>
  <si>
    <t>Estimated Cost (USD)</t>
  </si>
  <si>
    <t>Notes</t>
  </si>
  <si>
    <t>Estimated cost of filling Phase 2 training gap left by USAID / CDC pause</t>
  </si>
  <si>
    <t>USD to ZMW exchange rate</t>
  </si>
  <si>
    <t>1 USD</t>
  </si>
  <si>
    <t>Lunch allowance for trainers</t>
  </si>
  <si>
    <t>Transport refund for trainers</t>
  </si>
  <si>
    <t>Trainers receive either a transport refund or a fuel allowance. Based on our experiences with Phase 1, we assume that only 5% of sites are near enough for a transport refund (15 sites). Each trainer receives a transport refund (2 trainers x 3 days). No driver is needed.</t>
  </si>
  <si>
    <t xml:space="preserve">Based on Phase 1 experience, we assume that trainers visiting 65% of sites in Phase 2 require DSA (295 sites x 0.65 =192 sites requiring DSA). Each site is visited by 3 people x 3 days (two trainers + one driver). </t>
  </si>
  <si>
    <t>Trainers going to sites that don't require DSA receive a lunch allowance. A few of these sites will be reachable via public transport (in which case there are only 2 people x 3 days). There are others which will still require a vehicle to reach (in which case there are 3 people x 3 days, adding in the driver).</t>
  </si>
  <si>
    <t>We assume that 95% of sites require a fuel refund (280 sites). Based on our Phase 1 learnings, a fuel refund has an average cost of 1500 kwacha per fuel refund. Fuel refunds are given as a single lump sum per health facility.</t>
  </si>
  <si>
    <t>Gas refund for trainers</t>
  </si>
  <si>
    <t>Lunch allowance for facility staff</t>
  </si>
  <si>
    <t>We assume 10 frontline healthcare providers will be trained per facility in Phase 2, based on the number of attendees in Phase 1 per facility.</t>
  </si>
  <si>
    <t>SUBTOTAL</t>
  </si>
  <si>
    <t>Regional direct shared costs</t>
  </si>
  <si>
    <t>-</t>
  </si>
  <si>
    <t>Allocates funding for regional support, primarily in payment processing. There are approx. ~4,000 individual payment transactions we will need to do in supporting these facilities.</t>
  </si>
  <si>
    <t>IDC</t>
  </si>
  <si>
    <t>FINAL TOTAL</t>
  </si>
  <si>
    <t># of health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</si>
</sst>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ZMW]\ #,##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Roboto Condensed"/>
    </font>
    <font>
      <sz val="11"/>
      <color theme="0"/>
      <name val="Roboto Condensed"/>
    </font>
    <font>
      <b/>
      <sz val="10"/>
      <color theme="1"/>
      <name val="Roboto Condensed"/>
    </font>
    <font>
      <sz val="10"/>
      <color theme="1"/>
      <name val="Roboto Condensed"/>
    </font>
    <font>
      <b/>
      <sz val="10"/>
      <color theme="0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rgb="FF05545A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6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5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6147-4F47-494A-9070-EC436A95999E}">
  <dimension ref="B2:M12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2.28515625" style="1" customWidth="1"/>
    <col min="2" max="2" width="13.5703125" style="1" customWidth="1"/>
    <col min="3" max="3" width="6.85546875" style="1" bestFit="1" customWidth="1"/>
    <col min="4" max="4" width="14.42578125" style="1" customWidth="1"/>
    <col min="5" max="5" width="15.7109375" style="1" customWidth="1"/>
    <col min="6" max="6" width="13.5703125" style="1" customWidth="1"/>
    <col min="7" max="7" width="54.140625" style="1" customWidth="1"/>
    <col min="8" max="8" width="3.5703125" style="1" customWidth="1"/>
    <col min="9" max="9" width="12.140625" style="1" customWidth="1"/>
    <col min="10" max="10" width="12.28515625" style="1" bestFit="1" customWidth="1"/>
    <col min="11" max="11" width="2.7109375" style="1" customWidth="1"/>
    <col min="12" max="16384" width="9.140625" style="1"/>
  </cols>
  <sheetData>
    <row r="2" spans="2:13" s="5" customFormat="1" ht="21" customHeight="1" x14ac:dyDescent="0.25">
      <c r="B2" s="19" t="s">
        <v>7</v>
      </c>
      <c r="C2" s="19"/>
      <c r="D2" s="19"/>
      <c r="E2" s="19"/>
      <c r="F2" s="19"/>
      <c r="G2" s="19"/>
      <c r="I2" s="20" t="s">
        <v>8</v>
      </c>
      <c r="J2" s="20"/>
      <c r="L2" s="20" t="s">
        <v>25</v>
      </c>
      <c r="M2" s="20"/>
    </row>
    <row r="3" spans="2:13" ht="30" customHeight="1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I3" s="17" t="s">
        <v>9</v>
      </c>
      <c r="J3" s="18">
        <v>22</v>
      </c>
      <c r="L3" s="21">
        <v>223</v>
      </c>
      <c r="M3" s="22"/>
    </row>
    <row r="4" spans="2:13" ht="46.5" customHeight="1" x14ac:dyDescent="0.25">
      <c r="B4" s="4" t="s">
        <v>0</v>
      </c>
      <c r="C4" s="3">
        <f>ROUND(L3*0.65,0)*3*3</f>
        <v>1305</v>
      </c>
      <c r="D4" s="7">
        <v>1150</v>
      </c>
      <c r="E4" s="7">
        <f>D4*C4</f>
        <v>1500750</v>
      </c>
      <c r="F4" s="6">
        <f>E4/J3</f>
        <v>68215.909090909088</v>
      </c>
      <c r="G4" s="4" t="s">
        <v>13</v>
      </c>
    </row>
    <row r="5" spans="2:13" ht="68.25" customHeight="1" x14ac:dyDescent="0.25">
      <c r="B5" s="4" t="s">
        <v>10</v>
      </c>
      <c r="C5" s="3">
        <f>ROUND(L3*0.05,0)*2*3+(L3-ROUND(L3*0.65,0)-ROUND(L3*0.05,0))*3*3</f>
        <v>669</v>
      </c>
      <c r="D5" s="7">
        <v>155</v>
      </c>
      <c r="E5" s="7">
        <f>D5*C5</f>
        <v>103695</v>
      </c>
      <c r="F5" s="6">
        <f>E5/J3</f>
        <v>4713.409090909091</v>
      </c>
      <c r="G5" s="4" t="s">
        <v>14</v>
      </c>
    </row>
    <row r="6" spans="2:13" ht="60" customHeight="1" x14ac:dyDescent="0.25">
      <c r="B6" s="4" t="s">
        <v>11</v>
      </c>
      <c r="C6" s="3">
        <f>ROUND(L3*0.05,0)*2*3</f>
        <v>66</v>
      </c>
      <c r="D6" s="7">
        <v>155</v>
      </c>
      <c r="E6" s="7">
        <f>D6*C6</f>
        <v>10230</v>
      </c>
      <c r="F6" s="6">
        <f>E6/J3</f>
        <v>465</v>
      </c>
      <c r="G6" s="4" t="s">
        <v>12</v>
      </c>
    </row>
    <row r="7" spans="2:13" ht="54.75" customHeight="1" x14ac:dyDescent="0.25">
      <c r="B7" s="4" t="s">
        <v>16</v>
      </c>
      <c r="C7" s="3">
        <f>L3-ROUND(L3*0.05,0)</f>
        <v>212</v>
      </c>
      <c r="D7" s="7">
        <v>1500</v>
      </c>
      <c r="E7" s="7">
        <f>D7*C7</f>
        <v>318000</v>
      </c>
      <c r="F7" s="6">
        <f>E7/J3</f>
        <v>14454.545454545454</v>
      </c>
      <c r="G7" s="4" t="s">
        <v>15</v>
      </c>
    </row>
    <row r="8" spans="2:13" ht="33" customHeight="1" x14ac:dyDescent="0.25">
      <c r="B8" s="4" t="s">
        <v>17</v>
      </c>
      <c r="C8" s="3">
        <f>L3*10</f>
        <v>2230</v>
      </c>
      <c r="D8" s="7">
        <v>155</v>
      </c>
      <c r="E8" s="7">
        <f>D8*C8</f>
        <v>345650</v>
      </c>
      <c r="F8" s="6">
        <f>E8/J3</f>
        <v>15711.363636363636</v>
      </c>
      <c r="G8" s="4" t="s">
        <v>18</v>
      </c>
    </row>
    <row r="9" spans="2:13" ht="22.5" customHeight="1" x14ac:dyDescent="0.25">
      <c r="B9" s="8" t="s">
        <v>19</v>
      </c>
      <c r="C9" s="9"/>
      <c r="D9" s="10"/>
      <c r="E9" s="10">
        <f>SUM(E4:E8)</f>
        <v>2278325</v>
      </c>
      <c r="F9" s="11">
        <f>SUM(F4:F8)</f>
        <v>103560.22727272726</v>
      </c>
      <c r="G9" s="8"/>
    </row>
    <row r="10" spans="2:13" ht="42" customHeight="1" x14ac:dyDescent="0.25">
      <c r="B10" s="4" t="s">
        <v>20</v>
      </c>
      <c r="C10" s="12">
        <v>0.128</v>
      </c>
      <c r="D10" s="7" t="s">
        <v>21</v>
      </c>
      <c r="E10" s="7" t="s">
        <v>21</v>
      </c>
      <c r="F10" s="6">
        <f>C10*F9</f>
        <v>13255.709090909089</v>
      </c>
      <c r="G10" s="4" t="s">
        <v>22</v>
      </c>
    </row>
    <row r="11" spans="2:13" x14ac:dyDescent="0.25">
      <c r="B11" s="4" t="s">
        <v>23</v>
      </c>
      <c r="C11" s="12">
        <v>0.22</v>
      </c>
      <c r="D11" s="7" t="s">
        <v>21</v>
      </c>
      <c r="E11" s="7" t="s">
        <v>21</v>
      </c>
      <c r="F11" s="6">
        <f>SUM(F9,F10)*C11</f>
        <v>25699.505999999998</v>
      </c>
      <c r="G11" s="4" t="s">
        <v>21</v>
      </c>
    </row>
    <row r="12" spans="2:13" ht="21.75" customHeight="1" x14ac:dyDescent="0.25">
      <c r="B12" s="13" t="s">
        <v>24</v>
      </c>
      <c r="C12" s="14"/>
      <c r="D12" s="15"/>
      <c r="E12" s="15"/>
      <c r="F12" s="16">
        <f>SUM(F9:F11)</f>
        <v>142515.44236363636</v>
      </c>
      <c r="G12" s="13"/>
    </row>
  </sheetData>
  <mergeCells count="4">
    <mergeCell ref="B2:G2"/>
    <mergeCell ref="I2:J2"/>
    <mergeCell ref="L2:M2"/>
    <mergeCell ref="L3:M3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Richard Leyba Tejada</cp:lastModifiedBy>
  <dcterms:created xsi:type="dcterms:W3CDTF">2025-02-24T12:25:32Z</dcterms:created>
  <dcterms:modified xsi:type="dcterms:W3CDTF">2026-02-23T22:49:40Z</dcterms:modified>
</cp:coreProperties>
</file>